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公司公告" sheetId="1" r:id="rId1"/>
  </sheets>
  <definedNames/>
  <calcPr fullCalcOnLoad="1"/>
</workbook>
</file>

<file path=xl/sharedStrings.xml><?xml version="1.0" encoding="utf-8"?>
<sst xmlns="http://schemas.openxmlformats.org/spreadsheetml/2006/main" count="134" uniqueCount="36">
  <si>
    <t>公告日期</t>
  </si>
  <si>
    <t>证券代码</t>
  </si>
  <si>
    <t>公告标题</t>
  </si>
  <si>
    <t>601899.SH</t>
  </si>
  <si>
    <t>603636.SH</t>
  </si>
  <si>
    <t>002098.SZ</t>
  </si>
  <si>
    <t>002639.SZ</t>
  </si>
  <si>
    <t>603826.SH</t>
  </si>
  <si>
    <t>002752.SZ</t>
  </si>
  <si>
    <t>000997.SZ</t>
  </si>
  <si>
    <t>300712.SZ</t>
  </si>
  <si>
    <t>002517.SZ</t>
  </si>
  <si>
    <t>300299.SZ</t>
  </si>
  <si>
    <t>600483.SH</t>
  </si>
  <si>
    <t>600103.SH</t>
  </si>
  <si>
    <t>603678.SH</t>
  </si>
  <si>
    <t>600067.SH</t>
  </si>
  <si>
    <t>600802.SH</t>
  </si>
  <si>
    <t>000671.SZ</t>
  </si>
  <si>
    <t>300648.SZ</t>
  </si>
  <si>
    <t>002509.SZ</t>
  </si>
  <si>
    <t>300750.SZ</t>
  </si>
  <si>
    <t>600693.SH</t>
  </si>
  <si>
    <t>300560.SZ</t>
  </si>
  <si>
    <t>603383.SH</t>
  </si>
  <si>
    <t>002674.SZ</t>
  </si>
  <si>
    <t>300132.SZ</t>
  </si>
  <si>
    <t>603686.SH</t>
  </si>
  <si>
    <t>300174.SZ</t>
  </si>
  <si>
    <t>002529.SZ</t>
  </si>
  <si>
    <t>600573.SH</t>
  </si>
  <si>
    <t>002682.SZ</t>
  </si>
  <si>
    <t>000536.SZ</t>
  </si>
  <si>
    <t>000663.SZ</t>
  </si>
  <si>
    <t>002300.SZ</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</si>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</sst>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33"/>
  <sheetViews>
    <sheetView tabSelected="1" zoomScaleSheetLayoutView="100" workbookViewId="0" topLeftCell="A184">
      <selection activeCell="A201" sqref="A132:A201"/>
    </sheetView>
  </sheetViews>
  <sheetFormatPr defaultColWidth="9.00390625" defaultRowHeight="15"/>
  <cols>
    <col min="1" max="1" width="15.28125" style="0" customWidth="1"/>
    <col min="2" max="2" width="10.421875" style="0" customWidth="1"/>
    <col min="3" max="3" width="147.421875" style="0" customWidth="1"/>
  </cols>
  <sheetData>
    <row r="1" spans="1:3" ht="13.5">
      <c r="A1" s="1" t="s">
        <v>0</v>
      </c>
      <c r="B1" t="s">
        <v>1</v>
      </c>
      <c r="C1" t="s">
        <v>2</v>
      </c>
    </row>
    <row r="2" spans="1:3" ht="13.5">
      <c r="A2" s="1">
        <v>43767</v>
      </c>
      <c r="B2" t="s">
        <v>3</v>
      </c>
      <c r="C2" t="str">
        <f>HYPERLINK("http://news.windin.com/ns/bulletin.php?code=4FE38B52F97F&amp;id=109429566&amp;type=1","紫金矿业:关于公开增发A股股票获得中国证监会核准的公告")</f>
        <v>紫金矿业:关于公开增发A股股票获得中国证监会核准的公告</v>
      </c>
    </row>
    <row r="3" spans="1:3" ht="13.5">
      <c r="A3" s="1">
        <v>43767</v>
      </c>
      <c r="B3" t="s">
        <v>4</v>
      </c>
      <c r="C3" t="str">
        <f>HYPERLINK("http://news.windin.com/ns/bulletin.php?code=43B748CCF97F&amp;id=109429462&amp;type=1","南威软件:第三届董事会第四十一次会议决议公告")</f>
        <v>南威软件:第三届董事会第四十一次会议决议公告</v>
      </c>
    </row>
    <row r="4" spans="1:3" ht="13.5">
      <c r="A4" s="1">
        <v>43767</v>
      </c>
      <c r="B4" t="s">
        <v>4</v>
      </c>
      <c r="C4" t="str">
        <f>HYPERLINK("http://news.windin.com/ns/bulletin.php?code=43B748C5F97F&amp;id=109429442&amp;type=1","南威软件:关于会计政策变更的公告")</f>
        <v>南威软件:关于会计政策变更的公告</v>
      </c>
    </row>
    <row r="5" spans="1:3" ht="13.5">
      <c r="A5" s="1">
        <v>43767</v>
      </c>
      <c r="B5" t="s">
        <v>4</v>
      </c>
      <c r="C5" t="str">
        <f>HYPERLINK("http://news.windin.com/ns/bulletin.php?code=43B748E2F97F&amp;id=109429472&amp;type=1","南威软件:福建天衡联合(福州)律师事务所关于南威软件股份有限公司回购注销部分激励对象已获授但未解除限售的限制性股票及调整回购价格事项的法律意见书")</f>
        <v>南威软件:福建天衡联合(福州)律师事务所关于南威软件股份有限公司回购注销部分激励对象已获授但未解除限售的限制性股票及调整回购价格事项的法律意见书</v>
      </c>
    </row>
    <row r="6" spans="1:3" ht="13.5">
      <c r="A6" s="1">
        <v>43767</v>
      </c>
      <c r="B6" t="s">
        <v>4</v>
      </c>
      <c r="C6" t="str">
        <f>HYPERLINK("http://news.windin.com/ns/bulletin.php?code=4409E4FAF97F&amp;id=109429458&amp;type=1","南威软件:关于新增日常关联交易预计的公告")</f>
        <v>南威软件:关于新增日常关联交易预计的公告</v>
      </c>
    </row>
    <row r="7" spans="1:3" ht="13.5">
      <c r="A7" s="1">
        <v>43767</v>
      </c>
      <c r="B7" t="s">
        <v>4</v>
      </c>
      <c r="C7" t="str">
        <f>HYPERLINK("http://news.windin.com/ns/bulletin.php?code=4409E4E4F97F&amp;id=109429436&amp;type=1","南威软件:独立董事关于第三届董事会第四十一次会议相关议案的事前认可及独立意见")</f>
        <v>南威软件:独立董事关于第三届董事会第四十一次会议相关议案的事前认可及独立意见</v>
      </c>
    </row>
    <row r="8" spans="1:3" ht="13.5">
      <c r="A8" s="1">
        <v>43767</v>
      </c>
      <c r="B8" t="s">
        <v>4</v>
      </c>
      <c r="C8" t="str">
        <f>HYPERLINK("http://news.windin.com/ns/bulletin.php?code=43B7489FF97F&amp;id=109429396&amp;type=1","南威软件:关于变更会计师事务所的公告")</f>
        <v>南威软件:关于变更会计师事务所的公告</v>
      </c>
    </row>
    <row r="9" spans="1:3" ht="13.5">
      <c r="A9" s="1">
        <v>43767</v>
      </c>
      <c r="B9" t="s">
        <v>4</v>
      </c>
      <c r="C9" t="str">
        <f>HYPERLINK("http://news.windin.com/ns/bulletin.php?code=4409E4BCF97F&amp;id=109429410&amp;type=1","南威软件:关于回购注销部分限制性股票通知债权人的公告")</f>
        <v>南威软件:关于回购注销部分限制性股票通知债权人的公告</v>
      </c>
    </row>
    <row r="10" spans="1:3" ht="13.5">
      <c r="A10" s="1">
        <v>43767</v>
      </c>
      <c r="B10" t="s">
        <v>4</v>
      </c>
      <c r="C10" t="str">
        <f>HYPERLINK("http://news.windin.com/ns/bulletin.php?code=43B748AEF97F&amp;id=109429408&amp;type=1","南威软件:2019年第三季度报告")</f>
        <v>南威软件:2019年第三季度报告</v>
      </c>
    </row>
    <row r="11" spans="1:3" ht="13.5">
      <c r="A11" s="1">
        <v>43767</v>
      </c>
      <c r="B11" t="s">
        <v>4</v>
      </c>
      <c r="C11" t="str">
        <f>HYPERLINK("http://news.windin.com/ns/bulletin.php?code=43B75D35F97F&amp;id=109429420&amp;type=1","南威软件:关于回购注销部分激励对象已获授但尚未解除限售的限制性股票及调整回购价格的公告")</f>
        <v>南威软件:关于回购注销部分激励对象已获授但尚未解除限售的限制性股票及调整回购价格的公告</v>
      </c>
    </row>
    <row r="12" spans="1:3" ht="13.5">
      <c r="A12" s="1">
        <v>43767</v>
      </c>
      <c r="B12" t="s">
        <v>4</v>
      </c>
      <c r="C12" t="str">
        <f>HYPERLINK("http://news.windin.com/ns/bulletin.php?code=4409E4B5F97F&amp;id=109429380&amp;type=1","南威软件:第三届监事会第二十七次会议决议公告")</f>
        <v>南威软件:第三届监事会第二十七次会议决议公告</v>
      </c>
    </row>
    <row r="13" spans="1:3" ht="13.5">
      <c r="A13" s="1">
        <v>43767</v>
      </c>
      <c r="B13" t="s">
        <v>5</v>
      </c>
      <c r="C13" t="str">
        <f>HYPERLINK("http://news.windin.com/ns/bulletin.php?code=6EF760DFF978&amp;id=109427904&amp;type=1","浔兴股份:关于会计政策变更的公告")</f>
        <v>浔兴股份:关于会计政策变更的公告</v>
      </c>
    </row>
    <row r="14" spans="1:3" ht="13.5">
      <c r="A14" s="1">
        <v>43767</v>
      </c>
      <c r="B14" t="s">
        <v>5</v>
      </c>
      <c r="C14" t="str">
        <f>HYPERLINK("http://news.windin.com/ns/bulletin.php?code=67DE5320F978&amp;id=109427878&amp;type=1","浔兴股份:独立董事关于第六届董事会第七次会议相关事项的独立意见")</f>
        <v>浔兴股份:独立董事关于第六届董事会第七次会议相关事项的独立意见</v>
      </c>
    </row>
    <row r="15" spans="1:3" ht="13.5">
      <c r="A15" s="1">
        <v>43767</v>
      </c>
      <c r="B15" t="s">
        <v>5</v>
      </c>
      <c r="C15" t="str">
        <f>HYPERLINK("http://news.windin.com/ns/bulletin.php?code=6828E79CF978&amp;id=109427870&amp;type=1","浔兴股份:第六届董事会第七次会议决议公告")</f>
        <v>浔兴股份:第六届董事会第七次会议决议公告</v>
      </c>
    </row>
    <row r="16" spans="1:3" ht="13.5">
      <c r="A16" s="1">
        <v>43767</v>
      </c>
      <c r="B16" t="s">
        <v>5</v>
      </c>
      <c r="C16" t="str">
        <f>HYPERLINK("http://news.windin.com/ns/bulletin.php?code=67DE5314F978&amp;id=109427868&amp;type=1","浔兴股份:第六届监事会第五次会议决议公告")</f>
        <v>浔兴股份:第六届监事会第五次会议决议公告</v>
      </c>
    </row>
    <row r="17" spans="1:3" ht="13.5">
      <c r="A17" s="1">
        <v>43767</v>
      </c>
      <c r="B17" t="s">
        <v>6</v>
      </c>
      <c r="C17" t="str">
        <f>HYPERLINK("http://news.windin.com/ns/bulletin.php?code=67EAA73DF978&amp;id=109427858&amp;type=1","雪人股份:2019年第三季度报告全文")</f>
        <v>雪人股份:2019年第三季度报告全文</v>
      </c>
    </row>
    <row r="18" spans="1:3" ht="13.5">
      <c r="A18" s="1">
        <v>43767</v>
      </c>
      <c r="B18" t="s">
        <v>6</v>
      </c>
      <c r="C18" t="str">
        <f>HYPERLINK("http://news.windin.com/ns/bulletin.php?code=6828E783F978&amp;id=109427852&amp;type=1","雪人股份:2019年第三季度报告正文")</f>
        <v>雪人股份:2019年第三季度报告正文</v>
      </c>
    </row>
    <row r="19" spans="1:3" ht="13.5">
      <c r="A19" s="1">
        <v>43767</v>
      </c>
      <c r="B19" t="s">
        <v>5</v>
      </c>
      <c r="C19" t="str">
        <f>HYPERLINK("http://news.windin.com/ns/bulletin.php?code=6828E784F978&amp;id=109427850&amp;type=1","浔兴股份:2019年第三季度报告全文")</f>
        <v>浔兴股份:2019年第三季度报告全文</v>
      </c>
    </row>
    <row r="20" spans="1:3" ht="13.5">
      <c r="A20" s="1">
        <v>43767</v>
      </c>
      <c r="B20" t="s">
        <v>5</v>
      </c>
      <c r="C20" t="str">
        <f>HYPERLINK("http://news.windin.com/ns/bulletin.php?code=6828E761F978&amp;id=109427824&amp;type=1","浔兴股份:2019年第三季度报告正文")</f>
        <v>浔兴股份:2019年第三季度报告正文</v>
      </c>
    </row>
    <row r="21" spans="1:3" ht="13.5">
      <c r="A21" s="1">
        <v>43767</v>
      </c>
      <c r="B21" t="s">
        <v>7</v>
      </c>
      <c r="C21" t="str">
        <f>HYPERLINK("http://news.windin.com/ns/bulletin.php?code=2F43B306F978&amp;id=109427752&amp;type=1","坤彩科技:2019年第三季度报告")</f>
        <v>坤彩科技:2019年第三季度报告</v>
      </c>
    </row>
    <row r="22" spans="1:3" ht="13.5">
      <c r="A22" s="1">
        <v>43767</v>
      </c>
      <c r="B22" t="s">
        <v>8</v>
      </c>
      <c r="C22" t="str">
        <f>HYPERLINK("http://news.windin.com/ns/bulletin.php?code=8BFE3D04F975&amp;id=109426246&amp;type=1","昇兴股份:第三届董事会第四十次会议决议公告")</f>
        <v>昇兴股份:第三届董事会第四十次会议决议公告</v>
      </c>
    </row>
    <row r="23" spans="1:3" ht="13.5">
      <c r="A23" s="1">
        <v>43767</v>
      </c>
      <c r="B23" t="s">
        <v>8</v>
      </c>
      <c r="C23" t="str">
        <f>HYPERLINK("http://news.windin.com/ns/bulletin.php?code=87732622F975&amp;id=109426244&amp;type=1","昇兴股份:2019年第三季度财务报表")</f>
        <v>昇兴股份:2019年第三季度财务报表</v>
      </c>
    </row>
    <row r="24" spans="1:3" ht="13.5">
      <c r="A24" s="1">
        <v>43767</v>
      </c>
      <c r="B24" t="s">
        <v>8</v>
      </c>
      <c r="C24" t="str">
        <f>HYPERLINK("http://news.windin.com/ns/bulletin.php?code=857AEB62F975&amp;id=109426218&amp;type=1","昇兴股份:第三届监事会第二十三次会议决议公告")</f>
        <v>昇兴股份:第三届监事会第二十三次会议决议公告</v>
      </c>
    </row>
    <row r="25" spans="1:3" ht="13.5">
      <c r="A25" s="1">
        <v>43767</v>
      </c>
      <c r="B25" t="s">
        <v>8</v>
      </c>
      <c r="C25" t="str">
        <f>HYPERLINK("http://news.windin.com/ns/bulletin.php?code=861A75B5F975&amp;id=109426212&amp;type=1","昇兴股份:独立董事关于第三届董事会第四十次会议相关事项的独立意见")</f>
        <v>昇兴股份:独立董事关于第三届董事会第四十次会议相关事项的独立意见</v>
      </c>
    </row>
    <row r="26" spans="1:3" ht="13.5">
      <c r="A26" s="1">
        <v>43767</v>
      </c>
      <c r="B26" t="s">
        <v>8</v>
      </c>
      <c r="C26" t="str">
        <f>HYPERLINK("http://news.windin.com/ns/bulletin.php?code=7F7A0DF4F975&amp;id=109426200&amp;type=1","昇兴股份:关于会计政策变更的公告")</f>
        <v>昇兴股份:关于会计政策变更的公告</v>
      </c>
    </row>
    <row r="27" spans="1:3" ht="13.5">
      <c r="A27" s="1">
        <v>43767</v>
      </c>
      <c r="B27" t="s">
        <v>8</v>
      </c>
      <c r="C27" t="str">
        <f>HYPERLINK("http://news.windin.com/ns/bulletin.php?code=7F7A0DEDF975&amp;id=109426186&amp;type=1","昇兴股份:2019年第三季度报告全文")</f>
        <v>昇兴股份:2019年第三季度报告全文</v>
      </c>
    </row>
    <row r="28" spans="1:3" ht="13.5">
      <c r="A28" s="1">
        <v>43767</v>
      </c>
      <c r="B28" t="s">
        <v>8</v>
      </c>
      <c r="C28" t="str">
        <f>HYPERLINK("http://news.windin.com/ns/bulletin.php?code=7F8A59BDF975&amp;id=109426176&amp;type=1","昇兴股份:2019年第三季度报告正文")</f>
        <v>昇兴股份:2019年第三季度报告正文</v>
      </c>
    </row>
    <row r="29" spans="1:3" ht="13.5">
      <c r="A29" s="1">
        <v>43767</v>
      </c>
      <c r="B29" t="s">
        <v>9</v>
      </c>
      <c r="C29" t="str">
        <f>HYPERLINK("http://news.windin.com/ns/bulletin.php?code=3D4FB11BF975&amp;id=109426116&amp;type=1","新大陆:公司章程修订案")</f>
        <v>新大陆:公司章程修订案</v>
      </c>
    </row>
    <row r="30" spans="1:3" ht="13.5">
      <c r="A30" s="1">
        <v>43767</v>
      </c>
      <c r="B30" t="s">
        <v>9</v>
      </c>
      <c r="C30" t="str">
        <f>HYPERLINK("http://news.windin.com/ns/bulletin.php?code=3D4FB116F975&amp;id=109426114&amp;type=1","新大陆:关于回购注销部分限制性股票的公告")</f>
        <v>新大陆:关于回购注销部分限制性股票的公告</v>
      </c>
    </row>
    <row r="31" spans="1:3" ht="13.5">
      <c r="A31" s="1">
        <v>43767</v>
      </c>
      <c r="B31" t="s">
        <v>9</v>
      </c>
      <c r="C31" t="str">
        <f>HYPERLINK("http://news.windin.com/ns/bulletin.php?code=3D06EA54F975&amp;id=109426112&amp;type=1","新大陆:国浩律师(上海)事务所关于公司回购注销2018年限制性股票激励计划部分已授予限制性股票事项的法律意见书")</f>
        <v>新大陆:国浩律师(上海)事务所关于公司回购注销2018年限制性股票激励计划部分已授予限制性股票事项的法律意见书</v>
      </c>
    </row>
    <row r="32" spans="1:3" ht="13.5">
      <c r="A32" s="1">
        <v>43767</v>
      </c>
      <c r="B32" t="s">
        <v>9</v>
      </c>
      <c r="C32" t="str">
        <f>HYPERLINK("http://news.windin.com/ns/bulletin.php?code=3D4FB10FF975&amp;id=109426108&amp;type=1","新大陆:关于回购注销部分限制性股票的减资公告")</f>
        <v>新大陆:关于回购注销部分限制性股票的减资公告</v>
      </c>
    </row>
    <row r="33" spans="1:3" ht="13.5">
      <c r="A33" s="1">
        <v>43767</v>
      </c>
      <c r="B33" t="s">
        <v>9</v>
      </c>
      <c r="C33" t="str">
        <f>HYPERLINK("http://news.windin.com/ns/bulletin.php?code=3D7D37FBF975&amp;id=109426106&amp;type=1","新大陆:第七届监事会第十四次会议决议公告")</f>
        <v>新大陆:第七届监事会第十四次会议决议公告</v>
      </c>
    </row>
    <row r="34" spans="1:3" ht="13.5">
      <c r="A34" s="1">
        <v>43767</v>
      </c>
      <c r="B34" t="s">
        <v>9</v>
      </c>
      <c r="C34" t="str">
        <f>HYPERLINK("http://news.windin.com/ns/bulletin.php?code=3CABD9E7F975&amp;id=109426100&amp;type=1","新大陆:2019年第三季度报告全文")</f>
        <v>新大陆:2019年第三季度报告全文</v>
      </c>
    </row>
    <row r="35" spans="1:3" ht="13.5">
      <c r="A35" s="1">
        <v>43767</v>
      </c>
      <c r="B35" t="s">
        <v>9</v>
      </c>
      <c r="C35" t="str">
        <f>HYPERLINK("http://news.windin.com/ns/bulletin.php?code=3D7D37ECF975&amp;id=109426078&amp;type=1","新大陆:第七届董事会第二十四次会议决议公告")</f>
        <v>新大陆:第七届董事会第二十四次会议决议公告</v>
      </c>
    </row>
    <row r="36" spans="1:3" ht="13.5">
      <c r="A36" s="1">
        <v>43767</v>
      </c>
      <c r="B36" t="s">
        <v>9</v>
      </c>
      <c r="C36" t="str">
        <f>HYPERLINK("http://news.windin.com/ns/bulletin.php?code=3CABD9D3F975&amp;id=109426076&amp;type=1","新大陆:监事会关于第七届监事会第十四次会议相关事项的审核意见")</f>
        <v>新大陆:监事会关于第七届监事会第十四次会议相关事项的审核意见</v>
      </c>
    </row>
    <row r="37" spans="1:3" ht="13.5">
      <c r="A37" s="1">
        <v>43767</v>
      </c>
      <c r="B37" t="s">
        <v>9</v>
      </c>
      <c r="C37" t="str">
        <f>HYPERLINK("http://news.windin.com/ns/bulletin.php?code=3D4FB0F2F975&amp;id=109426088&amp;type=1","新大陆:2019年第三季度报告正文")</f>
        <v>新大陆:2019年第三季度报告正文</v>
      </c>
    </row>
    <row r="38" spans="1:3" ht="13.5">
      <c r="A38" s="1">
        <v>43767</v>
      </c>
      <c r="B38" t="s">
        <v>9</v>
      </c>
      <c r="C38" t="str">
        <f>HYPERLINK("http://news.windin.com/ns/bulletin.php?code=3D06EA47F975&amp;id=109426072&amp;type=1","新大陆:独立董事关于第七届董事会第二十四次会议相关事项的独立意见")</f>
        <v>新大陆:独立董事关于第七届董事会第二十四次会议相关事项的独立意见</v>
      </c>
    </row>
    <row r="39" spans="1:3" ht="13.5">
      <c r="A39" s="1">
        <v>43767</v>
      </c>
      <c r="B39" t="s">
        <v>10</v>
      </c>
      <c r="C39" t="str">
        <f>HYPERLINK("http://news.windin.com/ns/bulletin.php?code=0CD6FA63F975&amp;id=109425852&amp;type=1","永福股份:2019年第三季度报告全文")</f>
        <v>永福股份:2019年第三季度报告全文</v>
      </c>
    </row>
    <row r="40" spans="1:3" ht="13.5">
      <c r="A40" s="1">
        <v>43767</v>
      </c>
      <c r="B40" t="s">
        <v>10</v>
      </c>
      <c r="C40" t="str">
        <f>HYPERLINK("http://news.windin.com/ns/bulletin.php?code=0D254174F975&amp;id=109425844&amp;type=1","永福股份:第二届监事会第七次会议决议公告")</f>
        <v>永福股份:第二届监事会第七次会议决议公告</v>
      </c>
    </row>
    <row r="41" spans="1:3" ht="13.5">
      <c r="A41" s="1">
        <v>43767</v>
      </c>
      <c r="B41" t="s">
        <v>10</v>
      </c>
      <c r="C41" t="str">
        <f>HYPERLINK("http://news.windin.com/ns/bulletin.php?code=0E391C3DF975&amp;id=109425840&amp;type=1","永福股份:第二届董事会第九次会议决议公告")</f>
        <v>永福股份:第二届董事会第九次会议决议公告</v>
      </c>
    </row>
    <row r="42" spans="1:3" ht="13.5">
      <c r="A42" s="1">
        <v>43767</v>
      </c>
      <c r="B42" t="s">
        <v>10</v>
      </c>
      <c r="C42" t="str">
        <f>HYPERLINK("http://news.windin.com/ns/bulletin.php?code=0E391C37F975&amp;id=109425838&amp;type=1","永福股份:2019年第三季度报告披露提示性公告")</f>
        <v>永福股份:2019年第三季度报告披露提示性公告</v>
      </c>
    </row>
    <row r="43" spans="1:3" ht="13.5">
      <c r="A43" s="1">
        <v>43767</v>
      </c>
      <c r="B43" t="s">
        <v>10</v>
      </c>
      <c r="C43" t="str">
        <f>HYPERLINK("http://news.windin.com/ns/bulletin.php?code=0CF3541DF975&amp;id=109425836&amp;type=1","永福股份:关于2019年前三季度计提资产减值准备的公告")</f>
        <v>永福股份:关于2019年前三季度计提资产减值准备的公告</v>
      </c>
    </row>
    <row r="44" spans="1:3" ht="13.5">
      <c r="A44" s="1">
        <v>43767</v>
      </c>
      <c r="B44" t="s">
        <v>11</v>
      </c>
      <c r="C44" t="str">
        <f>HYPERLINK("http://news.windin.com/ns/bulletin.php?code=D59A0460F974&amp;id=109425756&amp;type=1","恺英网络:关于特定股东及其一致行动人减持计划届满的公告")</f>
        <v>恺英网络:关于特定股东及其一致行动人减持计划届满的公告</v>
      </c>
    </row>
    <row r="45" spans="1:3" ht="13.5">
      <c r="A45" s="1">
        <v>43767</v>
      </c>
      <c r="B45" t="s">
        <v>12</v>
      </c>
      <c r="C45" t="str">
        <f>HYPERLINK("http://news.windin.com/ns/bulletin.php?code=9544D94EF972&amp;id=109424948&amp;type=1","富春股份:关于全资子公司为母公司提供担保额度的公告")</f>
        <v>富春股份:关于全资子公司为母公司提供担保额度的公告</v>
      </c>
    </row>
    <row r="46" spans="1:3" ht="13.5">
      <c r="A46" s="1">
        <v>43767</v>
      </c>
      <c r="B46" t="s">
        <v>12</v>
      </c>
      <c r="C46" t="str">
        <f>HYPERLINK("http://news.windin.com/ns/bulletin.php?code=953683F9F972&amp;id=109424946&amp;type=1","富春股份:第三届董事会第二十四次会议决议公告")</f>
        <v>富春股份:第三届董事会第二十四次会议决议公告</v>
      </c>
    </row>
    <row r="47" spans="1:3" ht="13.5">
      <c r="A47" s="1">
        <v>43767</v>
      </c>
      <c r="B47" t="s">
        <v>12</v>
      </c>
      <c r="C47" t="str">
        <f>HYPERLINK("http://news.windin.com/ns/bulletin.php?code=9544D951F972&amp;id=109424942&amp;type=1","富春股份:2019年第三季度报告披露提示性公告")</f>
        <v>富春股份:2019年第三季度报告披露提示性公告</v>
      </c>
    </row>
    <row r="48" spans="1:3" ht="13.5">
      <c r="A48" s="1">
        <v>43767</v>
      </c>
      <c r="B48" t="s">
        <v>12</v>
      </c>
      <c r="C48" t="str">
        <f>HYPERLINK("http://news.windin.com/ns/bulletin.php?code=9439F8F2F972&amp;id=109424924&amp;type=1","富春股份:2019年第三季度报告全文")</f>
        <v>富春股份:2019年第三季度报告全文</v>
      </c>
    </row>
    <row r="49" spans="1:3" ht="13.5">
      <c r="A49" s="1">
        <v>43767</v>
      </c>
      <c r="B49" t="s">
        <v>12</v>
      </c>
      <c r="C49" t="str">
        <f>HYPERLINK("http://news.windin.com/ns/bulletin.php?code=94413811F972&amp;id=109424920&amp;type=1","富春股份:独立董事关于第三届董事会第二十四次会议相关事项的独立意见")</f>
        <v>富春股份:独立董事关于第三届董事会第二十四次会议相关事项的独立意见</v>
      </c>
    </row>
    <row r="50" spans="1:3" ht="13.5">
      <c r="A50" s="1">
        <v>43767</v>
      </c>
      <c r="B50" t="s">
        <v>13</v>
      </c>
      <c r="C50" t="str">
        <f>HYPERLINK("http://news.windin.com/ns/bulletin.php?code=784A8A1AF970&amp;id=109424370&amp;type=1","福能股份:宁德核电财务报表及审计报告(2019年1月1日至6月30日止期间,2018年度及2017年度)")</f>
        <v>福能股份:宁德核电财务报表及审计报告(2019年1月1日至6月30日止期间,2018年度及2017年度)</v>
      </c>
    </row>
    <row r="51" spans="1:3" ht="13.5">
      <c r="A51" s="1">
        <v>43767</v>
      </c>
      <c r="B51" t="s">
        <v>13</v>
      </c>
      <c r="C51" t="str">
        <f>HYPERLINK("http://news.windin.com/ns/bulletin.php?code=6F9DC232F970&amp;id=109424314&amp;type=1","福能股份:发行股份购买资产暨关联交易报告书(草案)(修订稿)")</f>
        <v>福能股份:发行股份购买资产暨关联交易报告书(草案)(修订稿)</v>
      </c>
    </row>
    <row r="52" spans="1:3" ht="13.5">
      <c r="A52" s="1">
        <v>43767</v>
      </c>
      <c r="B52" t="s">
        <v>13</v>
      </c>
      <c r="C52" t="str">
        <f>HYPERLINK("http://news.windin.com/ns/bulletin.php?code=6FC736D7F970&amp;id=109424310&amp;type=1","福能股份:平安证券关于福能股份发行股份购买资产暨关联交易之独立财务顾问报告(修订稿)")</f>
        <v>福能股份:平安证券关于福能股份发行股份购买资产暨关联交易之独立财务顾问报告(修订稿)</v>
      </c>
    </row>
    <row r="53" spans="1:3" ht="13.5">
      <c r="A53" s="1">
        <v>43767</v>
      </c>
      <c r="B53" t="s">
        <v>13</v>
      </c>
      <c r="C53" t="str">
        <f>HYPERLINK("http://news.windin.com/ns/bulletin.php?code=6FC7370EF970&amp;id=109424348&amp;type=1","福能股份:发行股份购买资产暨关联交易报告书(草案)摘要(修订稿)")</f>
        <v>福能股份:发行股份购买资产暨关联交易报告书(草案)摘要(修订稿)</v>
      </c>
    </row>
    <row r="54" spans="1:3" ht="13.5">
      <c r="A54" s="1">
        <v>43767</v>
      </c>
      <c r="B54" t="s">
        <v>13</v>
      </c>
      <c r="C54" t="str">
        <f>HYPERLINK("http://news.windin.com/ns/bulletin.php?code=6FC736C6F970&amp;id=109424306&amp;type=1","福能股份:备考财务报表审阅报告(2018年度,2019年6月)")</f>
        <v>福能股份:备考财务报表审阅报告(2018年度,2019年6月)</v>
      </c>
    </row>
    <row r="55" spans="1:3" ht="13.5">
      <c r="A55" s="1">
        <v>43767</v>
      </c>
      <c r="B55" t="s">
        <v>13</v>
      </c>
      <c r="C55" t="str">
        <f>HYPERLINK("http://news.windin.com/ns/bulletin.php?code=6A821815F970&amp;id=109424296&amp;type=1","福能股份:第九届董事会第十六次临时会议决议公告")</f>
        <v>福能股份:第九届董事会第十六次临时会议决议公告</v>
      </c>
    </row>
    <row r="56" spans="1:3" ht="13.5">
      <c r="A56" s="1">
        <v>43767</v>
      </c>
      <c r="B56" t="s">
        <v>13</v>
      </c>
      <c r="C56" t="str">
        <f>HYPERLINK("http://news.windin.com/ns/bulletin.php?code=69B9AF2FF970&amp;id=109424272&amp;type=1","福能股份:第九届监事会第十一次临时会议决议公告")</f>
        <v>福能股份:第九届监事会第十一次临时会议决议公告</v>
      </c>
    </row>
    <row r="57" spans="1:3" ht="13.5">
      <c r="A57" s="1">
        <v>43767</v>
      </c>
      <c r="B57" t="s">
        <v>13</v>
      </c>
      <c r="C57" t="str">
        <f>HYPERLINK("http://news.windin.com/ns/bulletin.php?code=6F80CC33F970&amp;id=109424328&amp;type=1","福能股份:2019年第三季度报告")</f>
        <v>福能股份:2019年第三季度报告</v>
      </c>
    </row>
    <row r="58" spans="1:3" ht="13.5">
      <c r="A58" s="1">
        <v>43767</v>
      </c>
      <c r="B58" t="s">
        <v>14</v>
      </c>
      <c r="C58" t="str">
        <f>HYPERLINK("http://news.windin.com/ns/bulletin.php?code=075D1025F96F&amp;id=109423578&amp;type=1","青山纸业:兴业证券股份有限公司关于福建省青山纸业股份有限公司使用部分闲置募集资金进行现金管理的核查意见")</f>
        <v>青山纸业:兴业证券股份有限公司关于福建省青山纸业股份有限公司使用部分闲置募集资金进行现金管理的核查意见</v>
      </c>
    </row>
    <row r="59" spans="1:3" ht="13.5">
      <c r="A59" s="1">
        <v>43767</v>
      </c>
      <c r="B59" t="s">
        <v>14</v>
      </c>
      <c r="C59" t="str">
        <f>HYPERLINK("http://news.windin.com/ns/bulletin.php?code=0807573DF96F&amp;id=109423564&amp;type=1","青山纸业:财务收支授权审批制度(2019年10月修订)")</f>
        <v>青山纸业:财务收支授权审批制度(2019年10月修订)</v>
      </c>
    </row>
    <row r="60" spans="1:3" ht="13.5">
      <c r="A60" s="1">
        <v>43767</v>
      </c>
      <c r="B60" t="s">
        <v>14</v>
      </c>
      <c r="C60" t="str">
        <f>HYPERLINK("http://news.windin.com/ns/bulletin.php?code=08075737F96F&amp;id=109423560&amp;type=1","青山纸业:兴业证券股份有限公司关于福建省青山纸业股份有限公司使用部分闲置募集资金暂时补充流动资金的核查意见")</f>
        <v>青山纸业:兴业证券股份有限公司关于福建省青山纸业股份有限公司使用部分闲置募集资金暂时补充流动资金的核查意见</v>
      </c>
    </row>
    <row r="61" spans="1:3" ht="13.5">
      <c r="A61" s="1">
        <v>43767</v>
      </c>
      <c r="B61" t="s">
        <v>14</v>
      </c>
      <c r="C61" t="str">
        <f>HYPERLINK("http://news.windin.com/ns/bulletin.php?code=09529D45F96F&amp;id=109423538&amp;type=1","青山纸业:筹资内部控制制度(2019年10月修订)")</f>
        <v>青山纸业:筹资内部控制制度(2019年10月修订)</v>
      </c>
    </row>
    <row r="62" spans="1:3" ht="13.5">
      <c r="A62" s="1">
        <v>43767</v>
      </c>
      <c r="B62" t="s">
        <v>14</v>
      </c>
      <c r="C62" t="str">
        <f>HYPERLINK("http://news.windin.com/ns/bulletin.php?code=09529D3EF96F&amp;id=109423530&amp;type=1","青山纸业:2019年第三季度报告")</f>
        <v>青山纸业:2019年第三季度报告</v>
      </c>
    </row>
    <row r="63" spans="1:3" ht="13.5">
      <c r="A63" s="1">
        <v>43767</v>
      </c>
      <c r="B63" t="s">
        <v>14</v>
      </c>
      <c r="C63" t="str">
        <f>HYPERLINK("http://news.windin.com/ns/bulletin.php?code=09529D36F96F&amp;id=109423520&amp;type=1","青山纸业:八届三十四次监事会决议公告")</f>
        <v>青山纸业:八届三十四次监事会决议公告</v>
      </c>
    </row>
    <row r="64" spans="1:3" ht="13.5">
      <c r="A64" s="1">
        <v>43767</v>
      </c>
      <c r="B64" t="s">
        <v>14</v>
      </c>
      <c r="C64" t="str">
        <f>HYPERLINK("http://news.windin.com/ns/bulletin.php?code=06AA31C8F96F&amp;id=109423588&amp;type=1","青山纸业:对外担保管理制度(2019年10月修订)")</f>
        <v>青山纸业:对外担保管理制度(2019年10月修订)</v>
      </c>
    </row>
    <row r="65" spans="1:3" ht="13.5">
      <c r="A65" s="1">
        <v>43767</v>
      </c>
      <c r="B65" t="s">
        <v>14</v>
      </c>
      <c r="C65" t="str">
        <f>HYPERLINK("http://news.windin.com/ns/bulletin.php?code=075D102FF96F&amp;id=109423586&amp;type=1","青山纸业:财务报告编制与披露控制制度(2019年10月修订)")</f>
        <v>青山纸业:财务报告编制与披露控制制度(2019年10月修订)</v>
      </c>
    </row>
    <row r="66" spans="1:3" ht="13.5">
      <c r="A66" s="1">
        <v>43767</v>
      </c>
      <c r="B66" t="s">
        <v>14</v>
      </c>
      <c r="C66" t="str">
        <f>HYPERLINK("http://news.windin.com/ns/bulletin.php?code=075D1019F96F&amp;id=109423572&amp;type=1","青山纸业:八届三十五次董事会决议公告")</f>
        <v>青山纸业:八届三十五次董事会决议公告</v>
      </c>
    </row>
    <row r="67" spans="1:3" ht="13.5">
      <c r="A67" s="1">
        <v>43767</v>
      </c>
      <c r="B67" t="s">
        <v>14</v>
      </c>
      <c r="C67" t="str">
        <f>HYPERLINK("http://news.windin.com/ns/bulletin.php?code=075D0FCEF96F&amp;id=109423528&amp;type=1","青山纸业:独立董事关于公司八届三十五次董事会有关事项的独立意见")</f>
        <v>青山纸业:独立董事关于公司八届三十五次董事会有关事项的独立意见</v>
      </c>
    </row>
    <row r="68" spans="1:3" ht="13.5">
      <c r="A68" s="1">
        <v>43767</v>
      </c>
      <c r="B68" t="s">
        <v>14</v>
      </c>
      <c r="C68" t="str">
        <f>HYPERLINK("http://news.windin.com/ns/bulletin.php?code=075D0FBCF96F&amp;id=109423518&amp;type=1","青山纸业:关于使用部分闲置募集资金进行现金管理的公告")</f>
        <v>青山纸业:关于使用部分闲置募集资金进行现金管理的公告</v>
      </c>
    </row>
    <row r="69" spans="1:3" ht="13.5">
      <c r="A69" s="1">
        <v>43767</v>
      </c>
      <c r="B69" t="s">
        <v>14</v>
      </c>
      <c r="C69" t="str">
        <f>HYPERLINK("http://news.windin.com/ns/bulletin.php?code=03503924F96F&amp;id=109423506&amp;type=1","青山纸业:关于为子公司申请固定资产专项贷款提供连带责任担保的公告")</f>
        <v>青山纸业:关于为子公司申请固定资产专项贷款提供连带责任担保的公告</v>
      </c>
    </row>
    <row r="70" spans="1:3" ht="13.5">
      <c r="A70" s="1">
        <v>43767</v>
      </c>
      <c r="B70" t="s">
        <v>14</v>
      </c>
      <c r="C70" t="str">
        <f>HYPERLINK("http://news.windin.com/ns/bulletin.php?code=075D0F9DF96F&amp;id=109423504&amp;type=1","青山纸业:关于召开2019年第二次临时股东大会的通知")</f>
        <v>青山纸业:关于召开2019年第二次临时股东大会的通知</v>
      </c>
    </row>
    <row r="71" spans="1:3" ht="13.5">
      <c r="A71" s="1">
        <v>43767</v>
      </c>
      <c r="B71" t="s">
        <v>14</v>
      </c>
      <c r="C71" t="str">
        <f>HYPERLINK("http://news.windin.com/ns/bulletin.php?code=075D0FA0F96F&amp;id=109423508&amp;type=1","青山纸业:公司章程(2019年10月修订)")</f>
        <v>青山纸业:公司章程(2019年10月修订)</v>
      </c>
    </row>
    <row r="72" spans="1:3" ht="13.5">
      <c r="A72" s="1">
        <v>43767</v>
      </c>
      <c r="B72" t="s">
        <v>14</v>
      </c>
      <c r="C72" t="str">
        <f>HYPERLINK("http://news.windin.com/ns/bulletin.php?code=075D0F93F96F&amp;id=109423498&amp;type=1","青山纸业:关于使用部分闲置募集资金暂时补充流动资金的公告")</f>
        <v>青山纸业:关于使用部分闲置募集资金暂时补充流动资金的公告</v>
      </c>
    </row>
    <row r="73" spans="1:3" ht="13.5">
      <c r="A73" s="1">
        <v>43767</v>
      </c>
      <c r="B73" t="s">
        <v>15</v>
      </c>
      <c r="C73" t="str">
        <f>HYPERLINK("http://news.windin.com/ns/bulletin.php?code=584C6209F96D&amp;id=109423178&amp;type=1","火炬电子:2019年第三季度报告")</f>
        <v>火炬电子:2019年第三季度报告</v>
      </c>
    </row>
    <row r="74" spans="1:3" ht="13.5">
      <c r="A74" s="1">
        <v>43767</v>
      </c>
      <c r="B74" t="s">
        <v>15</v>
      </c>
      <c r="C74" t="str">
        <f>HYPERLINK("http://news.windin.com/ns/bulletin.php?code=584C61F0F96D&amp;id=109423162&amp;type=1","火炬电子:第四届监事会第十九次会议决议的公告")</f>
        <v>火炬电子:第四届监事会第十九次会议决议的公告</v>
      </c>
    </row>
    <row r="75" spans="1:3" ht="13.5">
      <c r="A75" s="1">
        <v>43767</v>
      </c>
      <c r="B75" t="s">
        <v>16</v>
      </c>
      <c r="C75" t="str">
        <f>HYPERLINK("http://news.windin.com/ns/bulletin.php?code=56AA5CFFF96D&amp;id=109423202&amp;type=1","冠城大通:第十届董事会第三十四次(临时)会议决议公告")</f>
        <v>冠城大通:第十届董事会第三十四次(临时)会议决议公告</v>
      </c>
    </row>
    <row r="76" spans="1:3" ht="13.5">
      <c r="A76" s="1">
        <v>43767</v>
      </c>
      <c r="B76" t="s">
        <v>16</v>
      </c>
      <c r="C76" t="str">
        <f>HYPERLINK("http://news.windin.com/ns/bulletin.php?code=52420E12F96D&amp;id=109423114&amp;type=1","冠城大通:2019年第三季度报告")</f>
        <v>冠城大通:2019年第三季度报告</v>
      </c>
    </row>
    <row r="77" spans="1:3" ht="13.5">
      <c r="A77" s="1">
        <v>43767</v>
      </c>
      <c r="B77" t="s">
        <v>16</v>
      </c>
      <c r="C77" t="str">
        <f>HYPERLINK("http://news.windin.com/ns/bulletin.php?code=52420E09F96D&amp;id=109423116&amp;type=1","冠城大通:关于为江苏大通机电有限公司提供担保的公告")</f>
        <v>冠城大通:关于为江苏大通机电有限公司提供担保的公告</v>
      </c>
    </row>
    <row r="78" spans="1:3" ht="13.5">
      <c r="A78" s="1">
        <v>43767</v>
      </c>
      <c r="B78" t="s">
        <v>16</v>
      </c>
      <c r="C78" t="str">
        <f>HYPERLINK("http://news.windin.com/ns/bulletin.php?code=4E480901F96D&amp;id=109423098&amp;type=1","冠城大通:独立董事专项意见")</f>
        <v>冠城大通:独立董事专项意见</v>
      </c>
    </row>
    <row r="79" spans="1:3" ht="13.5">
      <c r="A79" s="1">
        <v>43767</v>
      </c>
      <c r="B79" t="s">
        <v>17</v>
      </c>
      <c r="C79" t="str">
        <f>HYPERLINK("http://news.windin.com/ns/bulletin.php?code=61C9E9C1F96B&amp;id=109422248&amp;type=1","福建水泥:关于调整2019年度与实际控制人权属企业煤炭采购(日常关联交易)的公告")</f>
        <v>福建水泥:关于调整2019年度与实际控制人权属企业煤炭采购(日常关联交易)的公告</v>
      </c>
    </row>
    <row r="80" spans="1:3" ht="13.5">
      <c r="A80" s="1">
        <v>43767</v>
      </c>
      <c r="B80" t="s">
        <v>17</v>
      </c>
      <c r="C80" t="str">
        <f>HYPERLINK("http://news.windin.com/ns/bulletin.php?code=63446E7EF96B&amp;id=109422192&amp;type=1","福建水泥:2019年第三季度报告")</f>
        <v>福建水泥:2019年第三季度报告</v>
      </c>
    </row>
    <row r="81" spans="1:3" ht="13.5">
      <c r="A81" s="1">
        <v>43767</v>
      </c>
      <c r="B81" t="s">
        <v>17</v>
      </c>
      <c r="C81" t="str">
        <f>HYPERLINK("http://news.windin.com/ns/bulletin.php?code=617FA927F96B&amp;id=109422164&amp;type=1","福建水泥:第九届董事会第三次会议决议公告")</f>
        <v>福建水泥:第九届董事会第三次会议决议公告</v>
      </c>
    </row>
    <row r="82" spans="1:3" ht="13.5">
      <c r="A82" s="1">
        <v>43767</v>
      </c>
      <c r="B82" t="s">
        <v>17</v>
      </c>
      <c r="C82" t="str">
        <f>HYPERLINK("http://news.windin.com/ns/bulletin.php?code=617F89E6F96B&amp;id=109422146&amp;type=1","福建水泥:独立董事关于第九届董事会第三次会议关联交易的独立意见")</f>
        <v>福建水泥:独立董事关于第九届董事会第三次会议关联交易的独立意见</v>
      </c>
    </row>
    <row r="83" spans="1:3" ht="13.5">
      <c r="A83" s="1">
        <v>43767</v>
      </c>
      <c r="B83" t="s">
        <v>17</v>
      </c>
      <c r="C83" t="str">
        <f>HYPERLINK("http://news.windin.com/ns/bulletin.php?code=61C9E949F96B&amp;id=109422150&amp;type=1","福建水泥:第九届监事会第二次会议决议公告")</f>
        <v>福建水泥:第九届监事会第二次会议决议公告</v>
      </c>
    </row>
    <row r="84" spans="1:3" ht="13.5">
      <c r="A84" s="1">
        <v>43767</v>
      </c>
      <c r="B84" t="s">
        <v>18</v>
      </c>
      <c r="C84" t="str">
        <f>HYPERLINK("http://news.windin.com/ns/bulletin.php?code=F6F98F02F968&amp;id=109421492&amp;type=1","阳光城:2019年第十六次临时股东大会法律意见书")</f>
        <v>阳光城:2019年第十六次临时股东大会法律意见书</v>
      </c>
    </row>
    <row r="85" spans="1:3" ht="13.5">
      <c r="A85" s="1">
        <v>43767</v>
      </c>
      <c r="B85" t="s">
        <v>18</v>
      </c>
      <c r="C85" t="str">
        <f>HYPERLINK("http://news.windin.com/ns/bulletin.php?code=F729DF64F968&amp;id=109421500&amp;type=1","阳光城:2019年第十六次临时股东大会决议公告")</f>
        <v>阳光城:2019年第十六次临时股东大会决议公告</v>
      </c>
    </row>
    <row r="86" spans="1:3" ht="13.5">
      <c r="A86" s="1">
        <v>43767</v>
      </c>
      <c r="B86" t="s">
        <v>19</v>
      </c>
      <c r="C86" t="str">
        <f>HYPERLINK("http://news.windin.com/ns/bulletin.php?code=F8C56D51F967&amp;id=109420828&amp;type=1","星云股份:2019年第三季度报告全文")</f>
        <v>星云股份:2019年第三季度报告全文</v>
      </c>
    </row>
    <row r="87" spans="1:3" ht="13.5">
      <c r="A87" s="1">
        <v>43767</v>
      </c>
      <c r="B87" t="s">
        <v>19</v>
      </c>
      <c r="C87" t="str">
        <f>HYPERLINK("http://news.windin.com/ns/bulletin.php?code=F37C2038F967&amp;id=109420816&amp;type=1","星云股份:关于2019年第三季度报告披露的提示性公告")</f>
        <v>星云股份:关于2019年第三季度报告披露的提示性公告</v>
      </c>
    </row>
    <row r="88" spans="1:3" ht="13.5">
      <c r="A88" s="1">
        <v>43767</v>
      </c>
      <c r="B88" t="s">
        <v>20</v>
      </c>
      <c r="C88" t="str">
        <f>HYPERLINK("http://news.windin.com/ns/bulletin.php?code=DF0E329AF965&amp;id=109420228&amp;type=1","天广中茂:2016年面向合格投资者公开发行公司债券(第一期)2019年付息公告")</f>
        <v>天广中茂:2016年面向合格投资者公开发行公司债券(第一期)2019年付息公告</v>
      </c>
    </row>
    <row r="89" spans="1:3" ht="13.5">
      <c r="A89" s="1">
        <v>43767</v>
      </c>
      <c r="B89" t="s">
        <v>21</v>
      </c>
      <c r="C89" t="str">
        <f>HYPERLINK("http://news.windin.com/ns/bulletin.php?code=B7D29694F964&amp;id=109419676&amp;type=1","宁德时代:2019年面向合格投资者公开发行公司债券(第一期)发行结果公告")</f>
        <v>宁德时代:2019年面向合格投资者公开发行公司债券(第一期)发行结果公告</v>
      </c>
    </row>
    <row r="90" spans="1:3" ht="13.5">
      <c r="A90" s="1">
        <v>43767</v>
      </c>
      <c r="B90" t="s">
        <v>22</v>
      </c>
      <c r="C90" t="str">
        <f>HYPERLINK("http://news.windin.com/ns/bulletin.php?code=AAFB1493F960&amp;id=109417760&amp;type=1","东百集团:第九届监事会第二十六次会议决议公告")</f>
        <v>东百集团:第九届监事会第二十六次会议决议公告</v>
      </c>
    </row>
    <row r="91" spans="1:3" ht="13.5">
      <c r="A91" s="1">
        <v>43767</v>
      </c>
      <c r="B91" t="s">
        <v>22</v>
      </c>
      <c r="C91" t="str">
        <f>HYPERLINK("http://news.windin.com/ns/bulletin.php?code=AAFB146BF960&amp;id=109417732&amp;type=1","东百集团:2019年1-3季度主要经营数据公告")</f>
        <v>东百集团:2019年1-3季度主要经营数据公告</v>
      </c>
    </row>
    <row r="92" spans="1:3" ht="13.5">
      <c r="A92" s="1">
        <v>43767</v>
      </c>
      <c r="B92" t="s">
        <v>22</v>
      </c>
      <c r="C92" t="str">
        <f>HYPERLINK("http://news.windin.com/ns/bulletin.php?code=AAFB1446F960&amp;id=109417712&amp;type=1","东百集团:第九届董事会第三十次会议决议公告")</f>
        <v>东百集团:第九届董事会第三十次会议决议公告</v>
      </c>
    </row>
    <row r="93" spans="1:3" ht="13.5">
      <c r="A93" s="1">
        <v>43767</v>
      </c>
      <c r="B93" t="s">
        <v>22</v>
      </c>
      <c r="C93" t="str">
        <f>HYPERLINK("http://news.windin.com/ns/bulletin.php?code=AAC2B0D1F960&amp;id=109417710&amp;type=1","东百集团:独立董事关于第九届董事会第三十次会议相关审议事项之独立意见")</f>
        <v>东百集团:独立董事关于第九届董事会第三十次会议相关审议事项之独立意见</v>
      </c>
    </row>
    <row r="94" spans="1:3" ht="13.5">
      <c r="A94" s="1">
        <v>43767</v>
      </c>
      <c r="B94" t="s">
        <v>22</v>
      </c>
      <c r="C94" t="str">
        <f>HYPERLINK("http://news.windin.com/ns/bulletin.php?code=AC0B08FAF960&amp;id=109417762&amp;type=1","东百集团:2019年第三季度报告")</f>
        <v>东百集团:2019年第三季度报告</v>
      </c>
    </row>
    <row r="95" spans="1:3" ht="13.5">
      <c r="A95" s="1">
        <v>43767</v>
      </c>
      <c r="B95" t="s">
        <v>22</v>
      </c>
      <c r="C95" t="str">
        <f>HYPERLINK("http://news.windin.com/ns/bulletin.php?code=AC0B08EFF960&amp;id=109417748&amp;type=1","东百集团:总裁工作细则(2019年10月修订)")</f>
        <v>东百集团:总裁工作细则(2019年10月修订)</v>
      </c>
    </row>
    <row r="96" spans="1:3" ht="13.5">
      <c r="A96" s="1">
        <v>43767</v>
      </c>
      <c r="B96" t="s">
        <v>23</v>
      </c>
      <c r="C96" t="str">
        <f>HYPERLINK("http://news.windin.com/ns/bulletin.php?code=FD9FD80DF95E&amp;id=109416982&amp;type=1","中富通:2019年第三季度报告全文")</f>
        <v>中富通:2019年第三季度报告全文</v>
      </c>
    </row>
    <row r="97" spans="1:3" ht="13.5">
      <c r="A97" s="1">
        <v>43767</v>
      </c>
      <c r="B97" t="s">
        <v>23</v>
      </c>
      <c r="C97" t="str">
        <f>HYPERLINK("http://news.windin.com/ns/bulletin.php?code=FA843DE0F95E&amp;id=109416972&amp;type=1","中富通:2019年第三季度报告披露提示性公告")</f>
        <v>中富通:2019年第三季度报告披露提示性公告</v>
      </c>
    </row>
    <row r="98" spans="1:3" ht="13.5">
      <c r="A98" s="1">
        <v>43767</v>
      </c>
      <c r="B98" t="s">
        <v>20</v>
      </c>
      <c r="C98" t="str">
        <f>HYPERLINK("http://news.windin.com/ns/bulletin.php?code=D36D4330F95E&amp;id=109416878&amp;type=1","天广中茂:第五届董事会第三次会议决议公告")</f>
        <v>天广中茂:第五届董事会第三次会议决议公告</v>
      </c>
    </row>
    <row r="99" spans="1:3" ht="13.5">
      <c r="A99" s="1">
        <v>43767</v>
      </c>
      <c r="B99" t="s">
        <v>20</v>
      </c>
      <c r="C99" t="str">
        <f>HYPERLINK("http://news.windin.com/ns/bulletin.php?code=D7FF2989F95E&amp;id=109416898&amp;type=1","天广中茂:2019年第三季度报告全文")</f>
        <v>天广中茂:2019年第三季度报告全文</v>
      </c>
    </row>
    <row r="100" spans="1:3" ht="13.5">
      <c r="A100" s="1">
        <v>43767</v>
      </c>
      <c r="B100" t="s">
        <v>20</v>
      </c>
      <c r="C100" t="str">
        <f>HYPERLINK("http://news.windin.com/ns/bulletin.php?code=D7FF2980F95E&amp;id=109416890&amp;type=1","天广中茂:2019年第三季度报告正文")</f>
        <v>天广中茂:2019年第三季度报告正文</v>
      </c>
    </row>
    <row r="101" spans="1:3" ht="13.5">
      <c r="A101" s="1">
        <v>43767</v>
      </c>
      <c r="B101" t="s">
        <v>20</v>
      </c>
      <c r="C101" t="str">
        <f>HYPERLINK("http://news.windin.com/ns/bulletin.php?code=D7FF297FF95E&amp;id=109416886&amp;type=1","天广中茂:关于全资子公司2019年第三季度经营情况的公告")</f>
        <v>天广中茂:关于全资子公司2019年第三季度经营情况的公告</v>
      </c>
    </row>
    <row r="102" spans="1:3" ht="13.5">
      <c r="A102" s="1">
        <v>43767</v>
      </c>
      <c r="B102" t="s">
        <v>20</v>
      </c>
      <c r="C102" t="str">
        <f>HYPERLINK("http://news.windin.com/ns/bulletin.php?code=D153AB51F95E&amp;id=109416872&amp;type=1","天广中茂:关于变更会计政策的公告")</f>
        <v>天广中茂:关于变更会计政策的公告</v>
      </c>
    </row>
    <row r="103" spans="1:3" ht="13.5">
      <c r="A103" s="1">
        <v>43767</v>
      </c>
      <c r="B103" t="s">
        <v>20</v>
      </c>
      <c r="C103" t="str">
        <f>HYPERLINK("http://news.windin.com/ns/bulletin.php?code=D36D4323F95E&amp;id=109416866&amp;type=1","天广中茂:独立董事关于第五届董事会第三次会议有关事项的独立意见")</f>
        <v>天广中茂:独立董事关于第五届董事会第三次会议有关事项的独立意见</v>
      </c>
    </row>
    <row r="104" spans="1:3" ht="13.5">
      <c r="A104" s="1">
        <v>43767</v>
      </c>
      <c r="B104" t="s">
        <v>20</v>
      </c>
      <c r="C104" t="str">
        <f>HYPERLINK("http://news.windin.com/ns/bulletin.php?code=D36D431DF95E&amp;id=109416856&amp;type=1","天广中茂:第五届监事会第二次会议决议公告")</f>
        <v>天广中茂:第五届监事会第二次会议决议公告</v>
      </c>
    </row>
    <row r="105" spans="1:3" ht="13.5">
      <c r="A105" s="1">
        <v>43767</v>
      </c>
      <c r="B105" t="s">
        <v>24</v>
      </c>
      <c r="C105" t="str">
        <f>HYPERLINK("http://news.windin.com/ns/bulletin.php?code=A573F122F95E&amp;id=109416746&amp;type=1","顶点软件:2019年第三季度报告")</f>
        <v>顶点软件:2019年第三季度报告</v>
      </c>
    </row>
    <row r="106" spans="1:3" ht="13.5">
      <c r="A106" s="1">
        <v>43767</v>
      </c>
      <c r="B106" t="s">
        <v>25</v>
      </c>
      <c r="C106" t="str">
        <f>HYPERLINK("http://news.windin.com/ns/bulletin.php?code=6A95EFE2F95E&amp;id=109416492&amp;type=1","兴业科技:2019年第三季度报告正文")</f>
        <v>兴业科技:2019年第三季度报告正文</v>
      </c>
    </row>
    <row r="107" spans="1:3" ht="13.5">
      <c r="A107" s="1">
        <v>43767</v>
      </c>
      <c r="B107" t="s">
        <v>25</v>
      </c>
      <c r="C107" t="str">
        <f>HYPERLINK("http://news.windin.com/ns/bulletin.php?code=6AD52497F95E&amp;id=109416508&amp;type=1","兴业科技:2019年第三季度报告全文")</f>
        <v>兴业科技:2019年第三季度报告全文</v>
      </c>
    </row>
    <row r="108" spans="1:3" ht="13.5">
      <c r="A108" s="1">
        <v>43767</v>
      </c>
      <c r="B108" t="s">
        <v>26</v>
      </c>
      <c r="C108" t="str">
        <f>HYPERLINK("http://news.windin.com/ns/bulletin.php?code=54D8B985F95C&amp;id=109415808&amp;type=1","青松股份:关于会计政策变更的公告")</f>
        <v>青松股份:关于会计政策变更的公告</v>
      </c>
    </row>
    <row r="109" spans="1:3" ht="13.5">
      <c r="A109" s="1">
        <v>43767</v>
      </c>
      <c r="B109" t="s">
        <v>26</v>
      </c>
      <c r="C109" t="str">
        <f>HYPERLINK("http://news.windin.com/ns/bulletin.php?code=55F8ECE6F95C&amp;id=109415810&amp;type=1","青松股份:独立董事对相关事项的独立意见")</f>
        <v>青松股份:独立董事对相关事项的独立意见</v>
      </c>
    </row>
    <row r="110" spans="1:3" ht="13.5">
      <c r="A110" s="1">
        <v>43767</v>
      </c>
      <c r="B110" t="s">
        <v>26</v>
      </c>
      <c r="C110" t="str">
        <f>HYPERLINK("http://news.windin.com/ns/bulletin.php?code=4E47C8E8F95C&amp;id=109415804&amp;type=1","青松股份:第三届监事会第二十九次会议决议公告")</f>
        <v>青松股份:第三届监事会第二十九次会议决议公告</v>
      </c>
    </row>
    <row r="111" spans="1:3" ht="13.5">
      <c r="A111" s="1">
        <v>43767</v>
      </c>
      <c r="B111" t="s">
        <v>26</v>
      </c>
      <c r="C111" t="str">
        <f>HYPERLINK("http://news.windin.com/ns/bulletin.php?code=4E47C8E4F95C&amp;id=109415802&amp;type=1","青松股份:2019年第三季度报告全文")</f>
        <v>青松股份:2019年第三季度报告全文</v>
      </c>
    </row>
    <row r="112" spans="1:3" ht="13.5">
      <c r="A112" s="1">
        <v>43767</v>
      </c>
      <c r="B112" t="s">
        <v>26</v>
      </c>
      <c r="C112" t="str">
        <f>HYPERLINK("http://news.windin.com/ns/bulletin.php?code=4EC3D864F95C&amp;id=109415800&amp;type=1","青松股份:第三届董事会第三十九次会议决议公告")</f>
        <v>青松股份:第三届董事会第三十九次会议决议公告</v>
      </c>
    </row>
    <row r="113" spans="1:3" ht="13.5">
      <c r="A113" s="1">
        <v>43767</v>
      </c>
      <c r="B113" t="s">
        <v>26</v>
      </c>
      <c r="C113" t="str">
        <f>HYPERLINK("http://news.windin.com/ns/bulletin.php?code=54155B40F95C&amp;id=109415798&amp;type=1","青松股份:2019年第三季度报告披露提示性公告")</f>
        <v>青松股份:2019年第三季度报告披露提示性公告</v>
      </c>
    </row>
    <row r="114" spans="1:3" ht="13.5">
      <c r="A114" s="1">
        <v>43767</v>
      </c>
      <c r="B114" t="s">
        <v>27</v>
      </c>
      <c r="C114" t="str">
        <f>HYPERLINK("http://news.windin.com/ns/bulletin.php?code=E208CD52F959&amp;id=109413980&amp;type=1","龙马环卫:2019年第三季度报告")</f>
        <v>龙马环卫:2019年第三季度报告</v>
      </c>
    </row>
    <row r="115" spans="1:3" ht="13.5">
      <c r="A115" s="1">
        <v>43767</v>
      </c>
      <c r="B115" t="s">
        <v>27</v>
      </c>
      <c r="C115" t="str">
        <f>HYPERLINK("http://news.windin.com/ns/bulletin.php?code=E20BDF15F959&amp;id=109413960&amp;type=1","龙马环卫:关于部分项目子公司减资的公告")</f>
        <v>龙马环卫:关于部分项目子公司减资的公告</v>
      </c>
    </row>
    <row r="116" spans="1:3" ht="13.5">
      <c r="A116" s="1">
        <v>43767</v>
      </c>
      <c r="B116" t="s">
        <v>27</v>
      </c>
      <c r="C116" t="str">
        <f>HYPERLINK("http://news.windin.com/ns/bulletin.php?code=E2C1F17CF959&amp;id=109413944&amp;type=1","龙马环卫:关于注销控股子公司的公告")</f>
        <v>龙马环卫:关于注销控股子公司的公告</v>
      </c>
    </row>
    <row r="117" spans="1:3" ht="13.5">
      <c r="A117" s="1">
        <v>43767</v>
      </c>
      <c r="B117" t="s">
        <v>27</v>
      </c>
      <c r="C117" t="str">
        <f>HYPERLINK("http://news.windin.com/ns/bulletin.php?code=E203CC15F959&amp;id=109413918&amp;type=1","龙马环卫:第五届董事会第二次会议决议公告")</f>
        <v>龙马环卫:第五届董事会第二次会议决议公告</v>
      </c>
    </row>
    <row r="118" spans="1:3" ht="13.5">
      <c r="A118" s="1">
        <v>43767</v>
      </c>
      <c r="B118" t="s">
        <v>27</v>
      </c>
      <c r="C118" t="str">
        <f>HYPERLINK("http://news.windin.com/ns/bulletin.php?code=E2C1F13AF959&amp;id=109413902&amp;type=1","龙马环卫:控股股东,实际控制人减持股份计划公告")</f>
        <v>龙马环卫:控股股东,实际控制人减持股份计划公告</v>
      </c>
    </row>
    <row r="119" spans="1:3" ht="13.5">
      <c r="A119" s="1">
        <v>43767</v>
      </c>
      <c r="B119" t="s">
        <v>27</v>
      </c>
      <c r="C119" t="str">
        <f>HYPERLINK("http://news.windin.com/ns/bulletin.php?code=E208CD40F959&amp;id=109413868&amp;type=1","龙马环卫:第五届监事会第二次会议决议公告")</f>
        <v>龙马环卫:第五届监事会第二次会议决议公告</v>
      </c>
    </row>
    <row r="120" spans="1:3" ht="13.5">
      <c r="A120" s="1">
        <v>43767</v>
      </c>
      <c r="B120" t="s">
        <v>28</v>
      </c>
      <c r="C120" t="str">
        <f>HYPERLINK("http://news.windin.com/ns/bulletin.php?code=DB722EC3F957&amp;id=109413230&amp;type=1","元力股份:2019年第三季度报告全文")</f>
        <v>元力股份:2019年第三季度报告全文</v>
      </c>
    </row>
    <row r="121" spans="1:3" ht="13.5">
      <c r="A121" s="1">
        <v>43767</v>
      </c>
      <c r="B121" t="s">
        <v>28</v>
      </c>
      <c r="C121" t="str">
        <f>HYPERLINK("http://news.windin.com/ns/bulletin.php?code=DBEC3C50F957&amp;id=109413198&amp;type=1","元力股份:2019年第三季度报告披露的提示性公告")</f>
        <v>元力股份:2019年第三季度报告披露的提示性公告</v>
      </c>
    </row>
    <row r="122" spans="1:3" ht="13.5">
      <c r="A122" s="1">
        <v>43767</v>
      </c>
      <c r="B122" t="s">
        <v>29</v>
      </c>
      <c r="C122" t="str">
        <f>HYPERLINK("http://news.windin.com/ns/bulletin.php?code=65D4AA37F957&amp;id=109413112&amp;type=1","海源复材:关于转让合资公司股权的进展公告")</f>
        <v>海源复材:关于转让合资公司股权的进展公告</v>
      </c>
    </row>
    <row r="123" spans="1:3" ht="13.5">
      <c r="A123" s="1">
        <v>43767</v>
      </c>
      <c r="B123" t="s">
        <v>30</v>
      </c>
      <c r="C123" t="str">
        <f>HYPERLINK("http://news.windin.com/ns/bulletin.php?code=1349562DF955&amp;id=109412124&amp;type=1","惠泉啤酒:2019年第一次临时股东大会会议资料")</f>
        <v>惠泉啤酒:2019年第一次临时股东大会会议资料</v>
      </c>
    </row>
    <row r="124" spans="1:3" ht="13.5">
      <c r="A124" s="1">
        <v>43766</v>
      </c>
      <c r="B124" t="s">
        <v>31</v>
      </c>
      <c r="C124" t="str">
        <f>HYPERLINK("http://news.windin.com/ns/bulletin.php?code=82C3EA82F934&amp;id=109409812&amp;type=1","龙洲股份:关于发行股份,可转换公司债券及支付现金购买资产并募集配套资金暨关联交易的进展公告")</f>
        <v>龙洲股份:关于发行股份,可转换公司债券及支付现金购买资产并募集配套资金暨关联交易的进展公告</v>
      </c>
    </row>
    <row r="125" spans="1:3" ht="13.5">
      <c r="A125" s="1">
        <v>43766</v>
      </c>
      <c r="B125" t="s">
        <v>32</v>
      </c>
      <c r="C125" t="str">
        <f>HYPERLINK("http://news.windin.com/ns/bulletin.php?code=C4582D32F914&amp;id=109405380&amp;type=1","华映科技:关于补充公开挂牌转让控股子公司股权方案的公告")</f>
        <v>华映科技:关于补充公开挂牌转让控股子公司股权方案的公告</v>
      </c>
    </row>
    <row r="126" spans="1:3" ht="13.5">
      <c r="A126" s="1">
        <v>43766</v>
      </c>
      <c r="B126" t="s">
        <v>32</v>
      </c>
      <c r="C126" t="str">
        <f>HYPERLINK("http://news.windin.com/ns/bulletin.php?code=C45BC548F914&amp;id=109405378&amp;type=1","华映科技:第八届董事会第七次会议决议公告")</f>
        <v>华映科技:第八届董事会第七次会议决议公告</v>
      </c>
    </row>
    <row r="127" spans="1:3" ht="13.5">
      <c r="A127" s="1">
        <v>43766</v>
      </c>
      <c r="B127" t="s">
        <v>33</v>
      </c>
      <c r="C127" t="str">
        <f>HYPERLINK("http://news.windin.com/ns/bulletin.php?code=327F86D9F89E&amp;id=109404574&amp;type=1","永安林业:关于子公司违规对外担保并构成关联担保的风险提示公告")</f>
        <v>永安林业:关于子公司违规对外担保并构成关联担保的风险提示公告</v>
      </c>
    </row>
    <row r="128" spans="1:3" ht="13.5">
      <c r="A128" s="1">
        <v>43766</v>
      </c>
      <c r="B128" t="s">
        <v>34</v>
      </c>
      <c r="C128" t="str">
        <f>HYPERLINK("http://news.windin.com/ns/bulletin.php?code=093E02B6F891&amp;id=109403060&amp;type=1","太阳电缆:2019年第三季度报告正文")</f>
        <v>太阳电缆:2019年第三季度报告正文</v>
      </c>
    </row>
    <row r="129" spans="1:3" ht="13.5">
      <c r="A129" s="1">
        <v>43766</v>
      </c>
      <c r="B129" t="s">
        <v>34</v>
      </c>
      <c r="C129" t="str">
        <f>HYPERLINK("http://news.windin.com/ns/bulletin.php?code=03F6BE8DF891&amp;id=109403006&amp;type=1","太阳电缆:2019年第三季度报告全文")</f>
        <v>太阳电缆:2019年第三季度报告全文</v>
      </c>
    </row>
    <row r="130" spans="1:3" ht="13.5">
      <c r="A130" s="1">
        <v>43766</v>
      </c>
      <c r="B130" t="s">
        <v>29</v>
      </c>
      <c r="C130" t="str">
        <f>HYPERLINK("http://news.windin.com/ns/bulletin.php?code=9046B9AEF890&amp;id=109402552&amp;type=1","海源复材:2019年第三季度报告全文")</f>
        <v>海源复材:2019年第三季度报告全文</v>
      </c>
    </row>
    <row r="131" spans="1:3" ht="13.5">
      <c r="A131" s="1">
        <v>43766</v>
      </c>
      <c r="B131" t="s">
        <v>29</v>
      </c>
      <c r="C131" t="str">
        <f>HYPERLINK("http://news.windin.com/ns/bulletin.php?code=9092E516F890&amp;id=109402532&amp;type=1","海源复材:2019年第三季度报告正文")</f>
        <v>海源复材:2019年第三季度报告正文</v>
      </c>
    </row>
    <row r="133" ht="13.5">
      <c r="A133" t="s">
        <v>35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2019-10-29T06:08:44Z</dcterms:created>
  <dcterms:modified xsi:type="dcterms:W3CDTF">2019-10-29T06:10:00Z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2052-11.1.0.9204</vt:lpwstr>
  </property>
</Properties>
</file>