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<sst xmlns="http://schemas.openxmlformats.org/spreadsheetml/2006/main" count="125" uniqueCount="28">
  <si>
    <t>公告日期</t>
  </si>
  <si>
    <t>证券代码</t>
  </si>
  <si>
    <t>公告标题</t>
  </si>
  <si>
    <t>603555.SH</t>
  </si>
  <si>
    <t>601899.SH</t>
  </si>
  <si>
    <t>000536.SZ</t>
  </si>
  <si>
    <t>603663.SH</t>
  </si>
  <si>
    <t>600163.SH</t>
  </si>
  <si>
    <t>600388.SH</t>
  </si>
  <si>
    <t>603933.SH</t>
  </si>
  <si>
    <t>600802.SH</t>
  </si>
  <si>
    <t>601377.SH</t>
  </si>
  <si>
    <t>603678.SH</t>
  </si>
  <si>
    <t>000797.SZ</t>
  </si>
  <si>
    <t>300525.SZ</t>
  </si>
  <si>
    <t>002679.SZ</t>
  </si>
  <si>
    <t>002229.SZ</t>
  </si>
  <si>
    <t>603668.SH</t>
  </si>
  <si>
    <t>601166.SH</t>
  </si>
  <si>
    <t>601933.SH</t>
  </si>
  <si>
    <t>300706.SZ</t>
  </si>
  <si>
    <t>002102.SZ</t>
  </si>
  <si>
    <t>300640.SZ</t>
  </si>
  <si>
    <t>002578.SZ</t>
  </si>
  <si>
    <t>300062.SZ</t>
  </si>
  <si>
    <t>002396.SZ</t>
  </si>
  <si>
    <t>300650.SZ</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</si>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</sst>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9"/>
      <name val="宋体"/>
      <family val="0"/>
    </font>
    <font>
      <u val="single"/>
      <sz val="11"/>
      <color indexed="20"/>
      <name val="宋体"/>
      <family val="0"/>
    </font>
    <font>
      <b/>
      <sz val="11"/>
      <color indexed="53"/>
      <name val="宋体"/>
      <family val="0"/>
    </font>
    <font>
      <u val="single"/>
      <sz val="11"/>
      <color indexed="12"/>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24"/>
  <sheetViews>
    <sheetView tabSelected="1" zoomScaleSheetLayoutView="100" workbookViewId="0" topLeftCell="A106">
      <selection activeCell="A123" sqref="A123:A201"/>
    </sheetView>
  </sheetViews>
  <sheetFormatPr defaultColWidth="9.00390625" defaultRowHeight="15"/>
  <cols>
    <col min="1" max="1" width="15.28125" style="0" customWidth="1"/>
    <col min="2" max="2" width="10.421875" style="0" customWidth="1"/>
    <col min="3" max="3" width="147.421875" style="0" customWidth="1"/>
  </cols>
  <sheetData>
    <row r="1" spans="1:3" ht="13.5">
      <c r="A1" s="1" t="s">
        <v>0</v>
      </c>
      <c r="B1" t="s">
        <v>1</v>
      </c>
      <c r="C1" t="s">
        <v>2</v>
      </c>
    </row>
    <row r="2" spans="1:3" ht="13.5">
      <c r="A2" s="1">
        <v>43768</v>
      </c>
      <c r="B2" t="s">
        <v>3</v>
      </c>
      <c r="C2" t="str">
        <f>HYPERLINK("http://news.windin.com/ns/bulletin.php?code=1B32B713FA46&amp;id=109466378&amp;type=1","贵人鸟:关于为关联方对外担保贷款逾期的公告")</f>
        <v>贵人鸟:关于为关联方对外担保贷款逾期的公告</v>
      </c>
    </row>
    <row r="3" spans="1:3" ht="13.5">
      <c r="A3" s="1">
        <v>43768</v>
      </c>
      <c r="B3" t="s">
        <v>4</v>
      </c>
      <c r="C3" t="str">
        <f>HYPERLINK("http://news.windin.com/ns/bulletin.php?code=17579A0BFA46&amp;id=109466364&amp;type=1","紫金矿业:第六届董事会第十四次会议决议公告")</f>
        <v>紫金矿业:第六届董事会第十四次会议决议公告</v>
      </c>
    </row>
    <row r="4" spans="1:3" ht="13.5">
      <c r="A4" s="1">
        <v>43768</v>
      </c>
      <c r="B4" t="s">
        <v>4</v>
      </c>
      <c r="C4" t="str">
        <f>HYPERLINK("http://news.windin.com/ns/bulletin.php?code=1757998DFA46&amp;id=109466288&amp;type=1","紫金矿业:2019年第三季度报告")</f>
        <v>紫金矿业:2019年第三季度报告</v>
      </c>
    </row>
    <row r="5" spans="1:3" ht="13.5">
      <c r="A5" s="1">
        <v>43768</v>
      </c>
      <c r="B5" t="s">
        <v>3</v>
      </c>
      <c r="C5" t="str">
        <f>HYPERLINK("http://news.windin.com/ns/bulletin.php?code=175799E2FA46&amp;id=109466344&amp;type=1","贵人鸟:独立董事关于关联担保的独立意见")</f>
        <v>贵人鸟:独立董事关于关联担保的独立意见</v>
      </c>
    </row>
    <row r="6" spans="1:3" ht="13.5">
      <c r="A6" s="1">
        <v>43768</v>
      </c>
      <c r="B6" t="s">
        <v>3</v>
      </c>
      <c r="C6" t="str">
        <f>HYPERLINK("http://news.windin.com/ns/bulletin.php?code=16A40744FA46&amp;id=109466316&amp;type=1","贵人鸟:关于召开2019年第一次临时股东大会的通知")</f>
        <v>贵人鸟:关于召开2019年第一次临时股东大会的通知</v>
      </c>
    </row>
    <row r="7" spans="1:3" ht="13.5">
      <c r="A7" s="1">
        <v>43768</v>
      </c>
      <c r="B7" t="s">
        <v>3</v>
      </c>
      <c r="C7" t="str">
        <f>HYPERLINK("http://news.windin.com/ns/bulletin.php?code=175799ABFA46&amp;id=109466294&amp;type=1","贵人鸟:关于出售资产的进展公告")</f>
        <v>贵人鸟:关于出售资产的进展公告</v>
      </c>
    </row>
    <row r="8" spans="1:3" ht="13.5">
      <c r="A8" s="1">
        <v>43768</v>
      </c>
      <c r="B8" t="s">
        <v>3</v>
      </c>
      <c r="C8" t="str">
        <f>HYPERLINK("http://news.windin.com/ns/bulletin.php?code=1757994BFA46&amp;id=109466248&amp;type=1","贵人鸟:2019年第三季度报告")</f>
        <v>贵人鸟:2019年第三季度报告</v>
      </c>
    </row>
    <row r="9" spans="1:3" ht="13.5">
      <c r="A9" s="1">
        <v>43768</v>
      </c>
      <c r="B9" t="s">
        <v>3</v>
      </c>
      <c r="C9" t="str">
        <f>HYPERLINK("http://news.windin.com/ns/bulletin.php?code=16A40730FA46&amp;id=109466234&amp;type=1","贵人鸟:第三届董事会第二十三次会议决议公告")</f>
        <v>贵人鸟:第三届董事会第二十三次会议决议公告</v>
      </c>
    </row>
    <row r="10" spans="1:3" ht="13.5">
      <c r="A10" s="1">
        <v>43768</v>
      </c>
      <c r="B10" t="s">
        <v>3</v>
      </c>
      <c r="C10" t="str">
        <f>HYPERLINK("http://news.windin.com/ns/bulletin.php?code=16B9C491FA46&amp;id=109466312&amp;type=1","贵人鸟:关于为关联方提供担保的公告")</f>
        <v>贵人鸟:关于为关联方提供担保的公告</v>
      </c>
    </row>
    <row r="11" spans="1:3" ht="13.5">
      <c r="A11" s="1">
        <v>43768</v>
      </c>
      <c r="B11" t="s">
        <v>4</v>
      </c>
      <c r="C11" t="str">
        <f>HYPERLINK("http://news.windin.com/ns/bulletin.php?code=16C41A28FA46&amp;id=109466254&amp;type=1","紫金矿业:第六届监事会第十四次会议决议公告")</f>
        <v>紫金矿业:第六届监事会第十四次会议决议公告</v>
      </c>
    </row>
    <row r="12" spans="1:3" ht="13.5">
      <c r="A12" s="1">
        <v>43768</v>
      </c>
      <c r="B12" t="s">
        <v>5</v>
      </c>
      <c r="C12" t="str">
        <f>HYPERLINK("http://news.windin.com/ns/bulletin.php?code=F5D4F0C7FA44&amp;id=109465982&amp;type=1","华映科技:2019年第三季度报告正文")</f>
        <v>华映科技:2019年第三季度报告正文</v>
      </c>
    </row>
    <row r="13" spans="1:3" ht="13.5">
      <c r="A13" s="1">
        <v>43768</v>
      </c>
      <c r="B13" t="s">
        <v>5</v>
      </c>
      <c r="C13" t="str">
        <f>HYPERLINK("http://news.windin.com/ns/bulletin.php?code=F5D4F0BCFA44&amp;id=109465978&amp;type=1","华映科技:2019年第三季度报告全文")</f>
        <v>华映科技:2019年第三季度报告全文</v>
      </c>
    </row>
    <row r="14" spans="1:3" ht="13.5">
      <c r="A14" s="1">
        <v>43768</v>
      </c>
      <c r="B14" t="s">
        <v>5</v>
      </c>
      <c r="C14" t="str">
        <f>HYPERLINK("http://news.windin.com/ns/bulletin.php?code=05FA55A2FA45&amp;id=109466052&amp;type=1","华映科技:2019年第三季度计提资产减值准备的公告")</f>
        <v>华映科技:2019年第三季度计提资产减值准备的公告</v>
      </c>
    </row>
    <row r="15" spans="1:3" ht="13.5">
      <c r="A15" s="1">
        <v>43768</v>
      </c>
      <c r="B15" t="s">
        <v>5</v>
      </c>
      <c r="C15" t="str">
        <f>HYPERLINK("http://news.windin.com/ns/bulletin.php?code=05FA55A3FA45&amp;id=109466044&amp;type=1","华映科技:关于公司会计政策变更的公告")</f>
        <v>华映科技:关于公司会计政策变更的公告</v>
      </c>
    </row>
    <row r="16" spans="1:3" ht="13.5">
      <c r="A16" s="1">
        <v>43768</v>
      </c>
      <c r="B16" t="s">
        <v>5</v>
      </c>
      <c r="C16" t="str">
        <f>HYPERLINK("http://news.windin.com/ns/bulletin.php?code=F5D4F0CDFA44&amp;id=109466008&amp;type=1","华映科技:关于募集资金投资项目结项,终止并将剩余募集资金永久补充流动资金的公告")</f>
        <v>华映科技:关于募集资金投资项目结项,终止并将剩余募集资金永久补充流动资金的公告</v>
      </c>
    </row>
    <row r="17" spans="1:3" ht="13.5">
      <c r="A17" s="1">
        <v>43768</v>
      </c>
      <c r="B17" t="s">
        <v>5</v>
      </c>
      <c r="C17" t="str">
        <f>HYPERLINK("http://news.windin.com/ns/bulletin.php?code=F5D4F0ECFA44&amp;id=109466000&amp;type=1","华映科技:独立董事关于公司第八届董事会第八次会议相关事项的独立意见")</f>
        <v>华映科技:独立董事关于公司第八届董事会第八次会议相关事项的独立意见</v>
      </c>
    </row>
    <row r="18" spans="1:3" ht="13.5">
      <c r="A18" s="1">
        <v>43768</v>
      </c>
      <c r="B18" t="s">
        <v>5</v>
      </c>
      <c r="C18" t="str">
        <f>HYPERLINK("http://news.windin.com/ns/bulletin.php?code=F5D4F0F3FA44&amp;id=109465996&amp;type=1","华映科技:国信证券股份有限公司关于公司募集资金投资项目结项,终止并将剩余募集资金永久补充流动资金的核查意见")</f>
        <v>华映科技:国信证券股份有限公司关于公司募集资金投资项目结项,终止并将剩余募集资金永久补充流动资金的核查意见</v>
      </c>
    </row>
    <row r="19" spans="1:3" ht="13.5">
      <c r="A19" s="1">
        <v>43768</v>
      </c>
      <c r="B19" t="s">
        <v>5</v>
      </c>
      <c r="C19" t="str">
        <f>HYPERLINK("http://news.windin.com/ns/bulletin.php?code=F5D4F0DFFA44&amp;id=109465976&amp;type=1","华映科技:第八届董事会第八次会议决议公告")</f>
        <v>华映科技:第八届董事会第八次会议决议公告</v>
      </c>
    </row>
    <row r="20" spans="1:3" ht="13.5">
      <c r="A20" s="1">
        <v>43768</v>
      </c>
      <c r="B20" t="s">
        <v>5</v>
      </c>
      <c r="C20" t="str">
        <f>HYPERLINK("http://news.windin.com/ns/bulletin.php?code=9B1A5895FA44&amp;id=109465910&amp;type=1","华映科技:第八届监事会第三次会议决议公告")</f>
        <v>华映科技:第八届监事会第三次会议决议公告</v>
      </c>
    </row>
    <row r="21" spans="1:3" ht="13.5">
      <c r="A21" s="1">
        <v>43768</v>
      </c>
      <c r="B21" t="s">
        <v>6</v>
      </c>
      <c r="C21" t="str">
        <f>HYPERLINK("http://news.windin.com/ns/bulletin.php?code=3475B557FA43&amp;id=109465182&amp;type=1","三祥新材:关于会计政策变更的公告")</f>
        <v>三祥新材:关于会计政策变更的公告</v>
      </c>
    </row>
    <row r="22" spans="1:3" ht="13.5">
      <c r="A22" s="1">
        <v>43768</v>
      </c>
      <c r="B22" t="s">
        <v>6</v>
      </c>
      <c r="C22" t="str">
        <f>HYPERLINK("http://news.windin.com/ns/bulletin.php?code=315D817BFA43&amp;id=109465064&amp;type=1","三祥新材:第三届监事会第十一次会议决议公告")</f>
        <v>三祥新材:第三届监事会第十一次会议决议公告</v>
      </c>
    </row>
    <row r="23" spans="1:3" ht="13.5">
      <c r="A23" s="1">
        <v>43768</v>
      </c>
      <c r="B23" t="s">
        <v>6</v>
      </c>
      <c r="C23" t="str">
        <f>HYPERLINK("http://news.windin.com/ns/bulletin.php?code=26EAF2F3FA43&amp;id=109464640&amp;type=1","三祥新材:第三届董事会第十三次会议决议公告")</f>
        <v>三祥新材:第三届董事会第十三次会议决议公告</v>
      </c>
    </row>
    <row r="24" spans="1:3" ht="13.5">
      <c r="A24" s="1">
        <v>43768</v>
      </c>
      <c r="B24" t="s">
        <v>7</v>
      </c>
      <c r="C24" t="str">
        <f>HYPERLINK("http://news.windin.com/ns/bulletin.php?code=26EAF2CEFA43&amp;id=109464604&amp;type=1","中闽能源:关于中国证监会上市公司并购重组委员会审核公司发行股份和可转换公司债券购买资产并募集配套资金暨关联交易事项的停牌公告")</f>
        <v>中闽能源:关于中国证监会上市公司并购重组委员会审核公司发行股份和可转换公司债券购买资产并募集配套资金暨关联交易事项的停牌公告</v>
      </c>
    </row>
    <row r="25" spans="1:3" ht="13.5">
      <c r="A25" s="1">
        <v>43768</v>
      </c>
      <c r="B25" t="s">
        <v>8</v>
      </c>
      <c r="C25" t="str">
        <f>HYPERLINK("http://news.windin.com/ns/bulletin.php?code=22B029E5FA43&amp;id=109464488&amp;type=1","龙净环保:第八届董事会第二十四次会议决议公告")</f>
        <v>龙净环保:第八届董事会第二十四次会议决议公告</v>
      </c>
    </row>
    <row r="26" spans="1:3" ht="13.5">
      <c r="A26" s="1">
        <v>43768</v>
      </c>
      <c r="B26" t="s">
        <v>6</v>
      </c>
      <c r="C26" t="str">
        <f>HYPERLINK("http://news.windin.com/ns/bulletin.php?code=21429813FA43&amp;id=109464566&amp;type=1","三祥新材:独立董事关于第三届董事会第十三次会议相关事项的独立意见")</f>
        <v>三祥新材:独立董事关于第三届董事会第十三次会议相关事项的独立意见</v>
      </c>
    </row>
    <row r="27" spans="1:3" ht="13.5">
      <c r="A27" s="1">
        <v>43768</v>
      </c>
      <c r="B27" t="s">
        <v>8</v>
      </c>
      <c r="C27" t="str">
        <f>HYPERLINK("http://news.windin.com/ns/bulletin.php?code=2E6EE387FA43&amp;id=109464830&amp;type=1","龙净环保:关于控股孙公司向银行申请开具担保性保函的公告")</f>
        <v>龙净环保:关于控股孙公司向银行申请开具担保性保函的公告</v>
      </c>
    </row>
    <row r="28" spans="1:3" ht="13.5">
      <c r="A28" s="1">
        <v>43768</v>
      </c>
      <c r="B28" t="s">
        <v>8</v>
      </c>
      <c r="C28" t="str">
        <f>HYPERLINK("http://news.windin.com/ns/bulletin.php?code=285E4E80FA43&amp;id=109464766&amp;type=1","龙净环保:独立董事关于控股孙公司向银行申请开具担保性保函的独立意见")</f>
        <v>龙净环保:独立董事关于控股孙公司向银行申请开具担保性保函的独立意见</v>
      </c>
    </row>
    <row r="29" spans="1:3" ht="13.5">
      <c r="A29" s="1">
        <v>43768</v>
      </c>
      <c r="B29" t="s">
        <v>6</v>
      </c>
      <c r="C29" t="str">
        <f>HYPERLINK("http://news.windin.com/ns/bulletin.php?code=196A371AFA43&amp;id=109464330&amp;type=1","三祥新材:关于为全资子公司三祥新材(福州)有限公司提供最高额保证的公告")</f>
        <v>三祥新材:关于为全资子公司三祥新材(福州)有限公司提供最高额保证的公告</v>
      </c>
    </row>
    <row r="30" spans="1:3" ht="13.5">
      <c r="A30" s="1">
        <v>43768</v>
      </c>
      <c r="B30" t="s">
        <v>9</v>
      </c>
      <c r="C30" t="str">
        <f>HYPERLINK("http://news.windin.com/ns/bulletin.php?code=196A36EFFA43&amp;id=109464284&amp;type=1","睿能科技:第二届监事会第十七次会议决议公告")</f>
        <v>睿能科技:第二届监事会第十七次会议决议公告</v>
      </c>
    </row>
    <row r="31" spans="1:3" ht="13.5">
      <c r="A31" s="1">
        <v>43768</v>
      </c>
      <c r="B31" t="s">
        <v>10</v>
      </c>
      <c r="C31" t="str">
        <f>HYPERLINK("http://news.windin.com/ns/bulletin.php?code=14FB4868FA43&amp;id=109464256&amp;type=1","福建水泥:关于独立董事辞职的公告")</f>
        <v>福建水泥:关于独立董事辞职的公告</v>
      </c>
    </row>
    <row r="32" spans="1:3" ht="13.5">
      <c r="A32" s="1">
        <v>43768</v>
      </c>
      <c r="B32" t="s">
        <v>8</v>
      </c>
      <c r="C32" t="str">
        <f>HYPERLINK("http://news.windin.com/ns/bulletin.php?code=06EBBC08FA43&amp;id=109464202&amp;type=1","龙净环保:2019年第三次临时股东大会会议资料")</f>
        <v>龙净环保:2019年第三次临时股东大会会议资料</v>
      </c>
    </row>
    <row r="33" spans="1:3" ht="13.5">
      <c r="A33" s="1">
        <v>43768</v>
      </c>
      <c r="B33" t="s">
        <v>11</v>
      </c>
      <c r="C33" t="str">
        <f>HYPERLINK("http://news.windin.com/ns/bulletin.php?code=F0DFEB72FA42&amp;id=109464078&amp;type=1","兴业证券:第五届监事会第十四次会议决议公告")</f>
        <v>兴业证券:第五届监事会第十四次会议决议公告</v>
      </c>
    </row>
    <row r="34" spans="1:3" ht="13.5">
      <c r="A34" s="1">
        <v>43768</v>
      </c>
      <c r="B34" t="s">
        <v>9</v>
      </c>
      <c r="C34" t="str">
        <f>HYPERLINK("http://news.windin.com/ns/bulletin.php?code=F0DFEB53FA42&amp;id=109464036&amp;type=1","睿能科技:独立董事关于清算注销产业投资基金暨关联交易的独立意见")</f>
        <v>睿能科技:独立董事关于清算注销产业投资基金暨关联交易的独立意见</v>
      </c>
    </row>
    <row r="35" spans="1:3" ht="13.5">
      <c r="A35" s="1">
        <v>43768</v>
      </c>
      <c r="B35" t="s">
        <v>6</v>
      </c>
      <c r="C35" t="str">
        <f>HYPERLINK("http://news.windin.com/ns/bulletin.php?code=F0DFEB4BFA42&amp;id=109464022&amp;type=1","三祥新材:持股5%以下股东减持股份计划公告")</f>
        <v>三祥新材:持股5%以下股东减持股份计划公告</v>
      </c>
    </row>
    <row r="36" spans="1:3" ht="13.5">
      <c r="A36" s="1">
        <v>43768</v>
      </c>
      <c r="B36" t="s">
        <v>12</v>
      </c>
      <c r="C36" t="str">
        <f>HYPERLINK("http://news.windin.com/ns/bulletin.php?code=E7956D38FA42&amp;id=109463972&amp;type=1","火炬电子:关于提供担保事宜的进展公告(五)")</f>
        <v>火炬电子:关于提供担保事宜的进展公告(五)</v>
      </c>
    </row>
    <row r="37" spans="1:3" ht="13.5">
      <c r="A37" s="1">
        <v>43768</v>
      </c>
      <c r="B37" t="s">
        <v>9</v>
      </c>
      <c r="C37" t="str">
        <f>HYPERLINK("http://news.windin.com/ns/bulletin.php?code=E0E05315FA42&amp;id=109463724&amp;type=1","睿能科技:关于清算注销产业投资基金暨关联交易的公告")</f>
        <v>睿能科技:关于清算注销产业投资基金暨关联交易的公告</v>
      </c>
    </row>
    <row r="38" spans="1:3" ht="13.5">
      <c r="A38" s="1">
        <v>43768</v>
      </c>
      <c r="B38" t="s">
        <v>8</v>
      </c>
      <c r="C38" t="str">
        <f>HYPERLINK("http://news.windin.com/ns/bulletin.php?code=DA478ED3FA42&amp;id=109463458&amp;type=1","龙净环保:关于召开2019年第三次临时股东大会的通知")</f>
        <v>龙净环保:关于召开2019年第三次临时股东大会的通知</v>
      </c>
    </row>
    <row r="39" spans="1:3" ht="13.5">
      <c r="A39" s="1">
        <v>43768</v>
      </c>
      <c r="B39" t="s">
        <v>11</v>
      </c>
      <c r="C39" t="str">
        <f>HYPERLINK("http://news.windin.com/ns/bulletin.php?code=DA478EC7FA42&amp;id=109463436&amp;type=1","兴业证券:第五届董事会第二十二次会议决议公告")</f>
        <v>兴业证券:第五届董事会第二十二次会议决议公告</v>
      </c>
    </row>
    <row r="40" spans="1:3" ht="13.5">
      <c r="A40" s="1">
        <v>43768</v>
      </c>
      <c r="B40" t="s">
        <v>9</v>
      </c>
      <c r="C40" t="str">
        <f>HYPERLINK("http://news.windin.com/ns/bulletin.php?code=C23AE549FA42&amp;id=109463058&amp;type=1","睿能科技:第二届董事会第二十七次会议决议公告")</f>
        <v>睿能科技:第二届董事会第二十七次会议决议公告</v>
      </c>
    </row>
    <row r="41" spans="1:3" ht="13.5">
      <c r="A41" s="1">
        <v>43768</v>
      </c>
      <c r="B41" t="s">
        <v>11</v>
      </c>
      <c r="C41" t="str">
        <f>HYPERLINK("http://news.windin.com/ns/bulletin.php?code=C1449690FA42&amp;id=109463036&amp;type=1","兴业证券:关于计提资产减值准备的公告")</f>
        <v>兴业证券:关于计提资产减值准备的公告</v>
      </c>
    </row>
    <row r="42" spans="1:3" ht="13.5">
      <c r="A42" s="1">
        <v>43768</v>
      </c>
      <c r="B42" t="s">
        <v>11</v>
      </c>
      <c r="C42" t="str">
        <f>HYPERLINK("http://news.windin.com/ns/bulletin.php?code=A1593BB8FA42&amp;id=109462916&amp;type=1","兴业证券:独立董事关于计提资产减值准备事项的独立意见")</f>
        <v>兴业证券:独立董事关于计提资产减值准备事项的独立意见</v>
      </c>
    </row>
    <row r="43" spans="1:3" ht="13.5">
      <c r="A43" s="1">
        <v>43768</v>
      </c>
      <c r="B43" t="s">
        <v>9</v>
      </c>
      <c r="C43" t="str">
        <f>HYPERLINK("http://news.windin.com/ns/bulletin.php?code=A0474541FA42&amp;id=109462862&amp;type=1","睿能科技:独立董事关于清算注销产业投资基金暨关联交易的事前同意函")</f>
        <v>睿能科技:独立董事关于清算注销产业投资基金暨关联交易的事前同意函</v>
      </c>
    </row>
    <row r="44" spans="1:3" ht="13.5">
      <c r="A44" s="1">
        <v>43768</v>
      </c>
      <c r="B44" t="s">
        <v>13</v>
      </c>
      <c r="C44" t="str">
        <f>HYPERLINK("http://news.windin.com/ns/bulletin.php?code=F64D65E7FA41&amp;id=109461370&amp;type=1","中国武夷:第六届董事会第五十次会议决议公告")</f>
        <v>中国武夷:第六届董事会第五十次会议决议公告</v>
      </c>
    </row>
    <row r="45" spans="1:3" ht="13.5">
      <c r="A45" s="1">
        <v>43768</v>
      </c>
      <c r="B45" t="s">
        <v>13</v>
      </c>
      <c r="C45" t="str">
        <f>HYPERLINK("http://news.windin.com/ns/bulletin.php?code=F73A4728FA41&amp;id=109461404&amp;type=1","中国武夷:2019年第三季度报告全文")</f>
        <v>中国武夷:2019年第三季度报告全文</v>
      </c>
    </row>
    <row r="46" spans="1:3" ht="13.5">
      <c r="A46" s="1">
        <v>43768</v>
      </c>
      <c r="B46" t="s">
        <v>13</v>
      </c>
      <c r="C46" t="str">
        <f>HYPERLINK("http://news.windin.com/ns/bulletin.php?code=F73A471EFA41&amp;id=109461402&amp;type=1","中国武夷:2019年第三季度报告正文")</f>
        <v>中国武夷:2019年第三季度报告正文</v>
      </c>
    </row>
    <row r="47" spans="1:3" ht="13.5">
      <c r="A47" s="1">
        <v>43768</v>
      </c>
      <c r="B47" t="s">
        <v>13</v>
      </c>
      <c r="C47" t="str">
        <f>HYPERLINK("http://news.windin.com/ns/bulletin.php?code=F522805CFA41&amp;id=109461368&amp;type=1","中国武夷:第六届监事会第十九次会议决议公告")</f>
        <v>中国武夷:第六届监事会第十九次会议决议公告</v>
      </c>
    </row>
    <row r="48" spans="1:3" ht="13.5">
      <c r="A48" s="1">
        <v>43768</v>
      </c>
      <c r="B48" t="s">
        <v>13</v>
      </c>
      <c r="C48" t="str">
        <f>HYPERLINK("http://news.windin.com/ns/bulletin.php?code=F64D65F6FA41&amp;id=109461390&amp;type=1","中国武夷:关于为子公司中武电商银行贷款提供担保的公告")</f>
        <v>中国武夷:关于为子公司中武电商银行贷款提供担保的公告</v>
      </c>
    </row>
    <row r="49" spans="1:3" ht="13.5">
      <c r="A49" s="1">
        <v>43768</v>
      </c>
      <c r="B49" t="s">
        <v>13</v>
      </c>
      <c r="C49" t="str">
        <f>HYPERLINK("http://news.windin.com/ns/bulletin.php?code=F63213B2FA41&amp;id=109461372&amp;type=1","中国武夷:关于为子公司永泰嘉园信托融资提供担保的公告")</f>
        <v>中国武夷:关于为子公司永泰嘉园信托融资提供担保的公告</v>
      </c>
    </row>
    <row r="50" spans="1:3" ht="13.5">
      <c r="A50" s="1">
        <v>43768</v>
      </c>
      <c r="B50" t="s">
        <v>14</v>
      </c>
      <c r="C50" t="str">
        <f>HYPERLINK("http://news.windin.com/ns/bulletin.php?code=5CDB2129FA41&amp;id=109461110&amp;type=1","博思软件:公司章程(2019年10月)")</f>
        <v>博思软件:公司章程(2019年10月)</v>
      </c>
    </row>
    <row r="51" spans="1:3" ht="13.5">
      <c r="A51" s="1">
        <v>43768</v>
      </c>
      <c r="B51" t="s">
        <v>14</v>
      </c>
      <c r="C51" t="str">
        <f>HYPERLINK("http://news.windin.com/ns/bulletin.php?code=5D17B5EFFA41&amp;id=109461104&amp;type=1","博思软件:上海荣正投资咨询股份有限公司关于公司2018年股票期权激励计划第一个行权期行权事项之独立财务顾问报告")</f>
        <v>博思软件:上海荣正投资咨询股份有限公司关于公司2018年股票期权激励计划第一个行权期行权事项之独立财务顾问报告</v>
      </c>
    </row>
    <row r="52" spans="1:3" ht="13.5">
      <c r="A52" s="1">
        <v>43768</v>
      </c>
      <c r="B52" t="s">
        <v>14</v>
      </c>
      <c r="C52" t="str">
        <f>HYPERLINK("http://news.windin.com/ns/bulletin.php?code=5CDB2122FA41&amp;id=109461102&amp;type=1","博思软件:关于会计政策变更的公告")</f>
        <v>博思软件:关于会计政策变更的公告</v>
      </c>
    </row>
    <row r="53" spans="1:3" ht="13.5">
      <c r="A53" s="1">
        <v>43768</v>
      </c>
      <c r="B53" t="s">
        <v>14</v>
      </c>
      <c r="C53" t="str">
        <f>HYPERLINK("http://news.windin.com/ns/bulletin.php?code=5D0AC56CFA41&amp;id=109461096&amp;type=1","博思软件:关于变更注册资本并修订《公司章程》的公告")</f>
        <v>博思软件:关于变更注册资本并修订《公司章程》的公告</v>
      </c>
    </row>
    <row r="54" spans="1:3" ht="13.5">
      <c r="A54" s="1">
        <v>43768</v>
      </c>
      <c r="B54" t="s">
        <v>14</v>
      </c>
      <c r="C54" t="str">
        <f>HYPERLINK("http://news.windin.com/ns/bulletin.php?code=5FFCDFEDFA41&amp;id=109461108&amp;type=1","博思软件:北京市中伦律师事务所关于公司2018年股票期权激励计划第一个行权期可行权及注销部分股票期权的法律意见书")</f>
        <v>博思软件:北京市中伦律师事务所关于公司2018年股票期权激励计划第一个行权期可行权及注销部分股票期权的法律意见书</v>
      </c>
    </row>
    <row r="55" spans="1:3" ht="13.5">
      <c r="A55" s="1">
        <v>43768</v>
      </c>
      <c r="B55" t="s">
        <v>14</v>
      </c>
      <c r="C55" t="str">
        <f>HYPERLINK("http://news.windin.com/ns/bulletin.php?code=5D37D763FA41&amp;id=109461106&amp;type=1","博思软件:2018年股票期权激励计划第一个行权期可行权激励对象名单")</f>
        <v>博思软件:2018年股票期权激励计划第一个行权期可行权激励对象名单</v>
      </c>
    </row>
    <row r="56" spans="1:3" ht="13.5">
      <c r="A56" s="1">
        <v>43768</v>
      </c>
      <c r="B56" t="s">
        <v>14</v>
      </c>
      <c r="C56" t="str">
        <f>HYPERLINK("http://news.windin.com/ns/bulletin.php?code=5D0AC566FA41&amp;id=109461092&amp;type=1","博思软件:独立董事关于第三届董事会第十九次会议相关事项的独立意见")</f>
        <v>博思软件:独立董事关于第三届董事会第十九次会议相关事项的独立意见</v>
      </c>
    </row>
    <row r="57" spans="1:3" ht="13.5">
      <c r="A57" s="1">
        <v>43768</v>
      </c>
      <c r="B57" t="s">
        <v>14</v>
      </c>
      <c r="C57" t="str">
        <f>HYPERLINK("http://news.windin.com/ns/bulletin.php?code=5D17B5E3FA41&amp;id=109461090&amp;type=1","博思软件:第三届监事会第十五次会议决议公告")</f>
        <v>博思软件:第三届监事会第十五次会议决议公告</v>
      </c>
    </row>
    <row r="58" spans="1:3" ht="13.5">
      <c r="A58" s="1">
        <v>43768</v>
      </c>
      <c r="B58" t="s">
        <v>14</v>
      </c>
      <c r="C58" t="str">
        <f>HYPERLINK("http://news.windin.com/ns/bulletin.php?code=5D37D756FA41&amp;id=109461088&amp;type=1","博思软件:独立董事关于第三届董事会第十九次会议相关事项的事前认可意见")</f>
        <v>博思软件:独立董事关于第三届董事会第十九次会议相关事项的事前认可意见</v>
      </c>
    </row>
    <row r="59" spans="1:3" ht="13.5">
      <c r="A59" s="1">
        <v>43768</v>
      </c>
      <c r="B59" t="s">
        <v>14</v>
      </c>
      <c r="C59" t="str">
        <f>HYPERLINK("http://news.windin.com/ns/bulletin.php?code=5CDB211BFA41&amp;id=109461086&amp;type=1","博思软件:关于注销2018年股票期权激励计划部分股票期权的公告")</f>
        <v>博思软件:关于注销2018年股票期权激励计划部分股票期权的公告</v>
      </c>
    </row>
    <row r="60" spans="1:3" ht="13.5">
      <c r="A60" s="1">
        <v>43768</v>
      </c>
      <c r="B60" t="s">
        <v>14</v>
      </c>
      <c r="C60" t="str">
        <f>HYPERLINK("http://news.windin.com/ns/bulletin.php?code=570D1C4CFA41&amp;id=109461080&amp;type=1","博思软件:关于调整自愿披露日常经营重大合同披露标准的公告")</f>
        <v>博思软件:关于调整自愿披露日常经营重大合同披露标准的公告</v>
      </c>
    </row>
    <row r="61" spans="1:3" ht="13.5">
      <c r="A61" s="1">
        <v>43768</v>
      </c>
      <c r="B61" t="s">
        <v>14</v>
      </c>
      <c r="C61" t="str">
        <f>HYPERLINK("http://news.windin.com/ns/bulletin.php?code=5CDB2114FA41&amp;id=109461078&amp;type=1","博思软件:关于对外投资设立全资子公司的公告")</f>
        <v>博思软件:关于对外投资设立全资子公司的公告</v>
      </c>
    </row>
    <row r="62" spans="1:3" ht="13.5">
      <c r="A62" s="1">
        <v>43768</v>
      </c>
      <c r="B62" t="s">
        <v>14</v>
      </c>
      <c r="C62" t="str">
        <f>HYPERLINK("http://news.windin.com/ns/bulletin.php?code=570F256AFA41&amp;id=109461076&amp;type=1","博思软件:关于变更会计师事务所的公告")</f>
        <v>博思软件:关于变更会计师事务所的公告</v>
      </c>
    </row>
    <row r="63" spans="1:3" ht="13.5">
      <c r="A63" s="1">
        <v>43768</v>
      </c>
      <c r="B63" t="s">
        <v>14</v>
      </c>
      <c r="C63" t="str">
        <f>HYPERLINK("http://news.windin.com/ns/bulletin.php?code=570D1C45FA41&amp;id=109461072&amp;type=1","博思软件:关于2018年股票期权激励计划第一个行权期可行权的公告")</f>
        <v>博思软件:关于2018年股票期权激励计划第一个行权期可行权的公告</v>
      </c>
    </row>
    <row r="64" spans="1:3" ht="13.5">
      <c r="A64" s="1">
        <v>43768</v>
      </c>
      <c r="B64" t="s">
        <v>14</v>
      </c>
      <c r="C64" t="str">
        <f>HYPERLINK("http://news.windin.com/ns/bulletin.php?code=570F2563FA41&amp;id=109461070&amp;type=1","博思软件:关于公司及子公司获得政府补助的公告")</f>
        <v>博思软件:关于公司及子公司获得政府补助的公告</v>
      </c>
    </row>
    <row r="65" spans="1:3" ht="13.5">
      <c r="A65" s="1">
        <v>43768</v>
      </c>
      <c r="B65" t="s">
        <v>14</v>
      </c>
      <c r="C65" t="str">
        <f>HYPERLINK("http://news.windin.com/ns/bulletin.php?code=5684DF58FA41&amp;id=109461068&amp;type=1","博思软件:第三届董事会第十九次会议决议公告")</f>
        <v>博思软件:第三届董事会第十九次会议决议公告</v>
      </c>
    </row>
    <row r="66" spans="1:3" ht="13.5">
      <c r="A66" s="1">
        <v>43768</v>
      </c>
      <c r="B66" t="s">
        <v>14</v>
      </c>
      <c r="C66" t="str">
        <f>HYPERLINK("http://news.windin.com/ns/bulletin.php?code=570F2558FA41&amp;id=109461066&amp;type=1","博思软件:2019年第三季度报告全文")</f>
        <v>博思软件:2019年第三季度报告全文</v>
      </c>
    </row>
    <row r="67" spans="1:3" ht="13.5">
      <c r="A67" s="1">
        <v>43768</v>
      </c>
      <c r="B67" t="s">
        <v>14</v>
      </c>
      <c r="C67" t="str">
        <f>HYPERLINK("http://news.windin.com/ns/bulletin.php?code=570D1C3DFA41&amp;id=109461052&amp;type=1","博思软件:关于召开2019年第四次临时股东大会的通知")</f>
        <v>博思软件:关于召开2019年第四次临时股东大会的通知</v>
      </c>
    </row>
    <row r="68" spans="1:3" ht="13.5">
      <c r="A68" s="1">
        <v>43768</v>
      </c>
      <c r="B68" t="s">
        <v>14</v>
      </c>
      <c r="C68" t="str">
        <f>HYPERLINK("http://news.windin.com/ns/bulletin.php?code=570F2548FA41&amp;id=109461060&amp;type=1","博思软件:2019年第三季度报告披露提示性公告")</f>
        <v>博思软件:2019年第三季度报告披露提示性公告</v>
      </c>
    </row>
    <row r="69" spans="1:3" ht="13.5">
      <c r="A69" s="1">
        <v>43768</v>
      </c>
      <c r="B69" t="s">
        <v>15</v>
      </c>
      <c r="C69" t="str">
        <f>HYPERLINK("http://news.windin.com/ns/bulletin.php?code=3925DD46FA41&amp;id=109461006&amp;type=1","福建金森:关于第四届董事会第十二次会议决议的公告")</f>
        <v>福建金森:关于第四届董事会第十二次会议决议的公告</v>
      </c>
    </row>
    <row r="70" spans="1:3" ht="13.5">
      <c r="A70" s="1">
        <v>43768</v>
      </c>
      <c r="B70" t="s">
        <v>15</v>
      </c>
      <c r="C70" t="str">
        <f>HYPERLINK("http://news.windin.com/ns/bulletin.php?code=2B652EB9FA41&amp;id=109460950&amp;type=1","福建金森:关于第四届监事会第九次会议决议的公告")</f>
        <v>福建金森:关于第四届监事会第九次会议决议的公告</v>
      </c>
    </row>
    <row r="71" spans="1:3" ht="13.5">
      <c r="A71" s="1">
        <v>43768</v>
      </c>
      <c r="B71" t="s">
        <v>15</v>
      </c>
      <c r="C71" t="str">
        <f>HYPERLINK("http://news.windin.com/ns/bulletin.php?code=EFC80A33FA40&amp;id=109460876&amp;type=1","福建金森:2019年第三季度财务报表")</f>
        <v>福建金森:2019年第三季度财务报表</v>
      </c>
    </row>
    <row r="72" spans="1:3" ht="13.5">
      <c r="A72" s="1">
        <v>43768</v>
      </c>
      <c r="B72" t="s">
        <v>15</v>
      </c>
      <c r="C72" t="str">
        <f>HYPERLINK("http://news.windin.com/ns/bulletin.php?code=E78F0E97FA40&amp;id=109460818&amp;type=1","福建金森:2019年第三季度报告正文")</f>
        <v>福建金森:2019年第三季度报告正文</v>
      </c>
    </row>
    <row r="73" spans="1:3" ht="13.5">
      <c r="A73" s="1">
        <v>43768</v>
      </c>
      <c r="B73" t="s">
        <v>16</v>
      </c>
      <c r="C73" t="str">
        <f>HYPERLINK("http://news.windin.com/ns/bulletin.php?code=E8947AE2FA40&amp;id=109460812&amp;type=1","鸿博股份:股东股份解押的公告")</f>
        <v>鸿博股份:股东股份解押的公告</v>
      </c>
    </row>
    <row r="74" spans="1:3" ht="13.5">
      <c r="A74" s="1">
        <v>43768</v>
      </c>
      <c r="B74" t="s">
        <v>16</v>
      </c>
      <c r="C74" t="str">
        <f>HYPERLINK("http://news.windin.com/ns/bulletin.php?code=E78C0922FA40&amp;id=109460804&amp;type=1","鸿博股份:关于签订股权转让框架协议书之终止协议的公告")</f>
        <v>鸿博股份:关于签订股权转让框架协议书之终止协议的公告</v>
      </c>
    </row>
    <row r="75" spans="1:3" ht="13.5">
      <c r="A75" s="1">
        <v>43768</v>
      </c>
      <c r="B75" t="s">
        <v>15</v>
      </c>
      <c r="C75" t="str">
        <f>HYPERLINK("http://news.windin.com/ns/bulletin.php?code=E7327FB3FA40&amp;id=109460826&amp;type=1","福建金森:2019年第三季度报告全文")</f>
        <v>福建金森:2019年第三季度报告全文</v>
      </c>
    </row>
    <row r="76" spans="1:3" ht="13.5">
      <c r="A76" s="1">
        <v>43768</v>
      </c>
      <c r="B76" t="s">
        <v>17</v>
      </c>
      <c r="C76" t="str">
        <f>HYPERLINK("http://news.windin.com/ns/bulletin.php?code=1BC97C3EFA3F&amp;id=109460000&amp;type=1","天马科技:独立董事关于会计政策变更的独立意见")</f>
        <v>天马科技:独立董事关于会计政策变更的独立意见</v>
      </c>
    </row>
    <row r="77" spans="1:3" ht="13.5">
      <c r="A77" s="1">
        <v>43768</v>
      </c>
      <c r="B77" t="s">
        <v>17</v>
      </c>
      <c r="C77" t="str">
        <f>HYPERLINK("http://news.windin.com/ns/bulletin.php?code=1BC97C25FA3F&amp;id=109459986&amp;type=1","天马科技:关于“天马转债”停止交易的公告")</f>
        <v>天马科技:关于“天马转债”停止交易的公告</v>
      </c>
    </row>
    <row r="78" spans="1:3" ht="13.5">
      <c r="A78" s="1">
        <v>43768</v>
      </c>
      <c r="B78" t="s">
        <v>17</v>
      </c>
      <c r="C78" t="str">
        <f>HYPERLINK("http://news.windin.com/ns/bulletin.php?code=19FB75C5FA3F&amp;id=109459926&amp;type=1","天马科技:第三届监事会第九次会议决议公告")</f>
        <v>天马科技:第三届监事会第九次会议决议公告</v>
      </c>
    </row>
    <row r="79" spans="1:3" ht="13.5">
      <c r="A79" s="1">
        <v>43768</v>
      </c>
      <c r="B79" t="s">
        <v>17</v>
      </c>
      <c r="C79" t="str">
        <f>HYPERLINK("http://news.windin.com/ns/bulletin.php?code=1B2B4930FA3F&amp;id=109459912&amp;type=1","天马科技:关于行使“天马转债”赎回权的提示性公告")</f>
        <v>天马科技:关于行使“天马转债”赎回权的提示性公告</v>
      </c>
    </row>
    <row r="80" spans="1:3" ht="13.5">
      <c r="A80" s="1">
        <v>43768</v>
      </c>
      <c r="B80" t="s">
        <v>17</v>
      </c>
      <c r="C80" t="str">
        <f>HYPERLINK("http://news.windin.com/ns/bulletin.php?code=1B2B492AFA3F&amp;id=109459890&amp;type=1","天马科技:2019年第三季度报告")</f>
        <v>天马科技:2019年第三季度报告</v>
      </c>
    </row>
    <row r="81" spans="1:3" ht="13.5">
      <c r="A81" s="1">
        <v>43768</v>
      </c>
      <c r="B81" t="s">
        <v>17</v>
      </c>
      <c r="C81" t="str">
        <f>HYPERLINK("http://news.windin.com/ns/bulletin.php?code=1BC97B81FA3F&amp;id=109459802&amp;type=1","天马科技:关于会计政策变更的公告")</f>
        <v>天马科技:关于会计政策变更的公告</v>
      </c>
    </row>
    <row r="82" spans="1:3" ht="13.5">
      <c r="A82" s="1">
        <v>43768</v>
      </c>
      <c r="B82" t="s">
        <v>17</v>
      </c>
      <c r="C82" t="str">
        <f>HYPERLINK("http://news.windin.com/ns/bulletin.php?code=1BC97B8CFA3F&amp;id=109459808&amp;type=1","天马科技:第三届董事会第十七次会议决议公告")</f>
        <v>天马科技:第三届董事会第十七次会议决议公告</v>
      </c>
    </row>
    <row r="83" spans="1:3" ht="13.5">
      <c r="A83" s="1">
        <v>43768</v>
      </c>
      <c r="B83" t="s">
        <v>18</v>
      </c>
      <c r="C83" t="str">
        <f>HYPERLINK("http://news.windin.com/ns/bulletin.php?code=45745832FA3C&amp;id=109457876&amp;type=1","兴业银行:第九届董事会第十八次会议决议公告")</f>
        <v>兴业银行:第九届董事会第十八次会议决议公告</v>
      </c>
    </row>
    <row r="84" spans="1:3" ht="13.5">
      <c r="A84" s="1">
        <v>43768</v>
      </c>
      <c r="B84" t="s">
        <v>18</v>
      </c>
      <c r="C84" t="str">
        <f>HYPERLINK("http://news.windin.com/ns/bulletin.php?code=4440BCE7FA51&amp;id=109468848&amp;type=1","兴业银行:2019年第三季度报告")</f>
        <v>兴业银行:2019年第三季度报告</v>
      </c>
    </row>
    <row r="85" spans="1:3" ht="13.5">
      <c r="A85" s="1">
        <v>43768</v>
      </c>
      <c r="B85" t="s">
        <v>6</v>
      </c>
      <c r="C85" t="str">
        <f>HYPERLINK("http://news.windin.com/ns/bulletin.php?code=2CF1518EFA51&amp;id=109468706&amp;type=1","三祥新材:2019年第三季度报告")</f>
        <v>三祥新材:2019年第三季度报告</v>
      </c>
    </row>
    <row r="86" spans="1:3" ht="13.5">
      <c r="A86" s="1">
        <v>43768</v>
      </c>
      <c r="B86" t="s">
        <v>7</v>
      </c>
      <c r="C86" t="str">
        <f>HYPERLINK("http://news.windin.com/ns/bulletin.php?code=5679F810FA51&amp;id=109468966&amp;type=1","中闽能源:2019年第三季度报告")</f>
        <v>中闽能源:2019年第三季度报告</v>
      </c>
    </row>
    <row r="87" spans="1:3" ht="13.5">
      <c r="A87" s="1">
        <v>43768</v>
      </c>
      <c r="B87" t="s">
        <v>19</v>
      </c>
      <c r="C87" t="str">
        <f>HYPERLINK("http://news.windin.com/ns/bulletin.php?code=4C727806FA51&amp;id=109468884&amp;type=1","永辉超市:2019年第三季度报告")</f>
        <v>永辉超市:2019年第三季度报告</v>
      </c>
    </row>
    <row r="88" spans="1:3" ht="13.5">
      <c r="A88" s="1">
        <v>43768</v>
      </c>
      <c r="B88" t="s">
        <v>20</v>
      </c>
      <c r="C88" t="str">
        <f>HYPERLINK("http://news.windin.com/ns/bulletin.php?code=79BC2156FA33&amp;id=109454658&amp;type=1","阿石创:第二届董事会第七次会议决议公告")</f>
        <v>阿石创:第二届董事会第七次会议决议公告</v>
      </c>
    </row>
    <row r="89" spans="1:3" ht="13.5">
      <c r="A89" s="1">
        <v>43768</v>
      </c>
      <c r="B89" t="s">
        <v>20</v>
      </c>
      <c r="C89" t="str">
        <f>HYPERLINK("http://news.windin.com/ns/bulletin.php?code=7A91B3BEFA33&amp;id=109454654&amp;type=1","阿石创:关于全资子公司投资设立孙公司的公告")</f>
        <v>阿石创:关于全资子公司投资设立孙公司的公告</v>
      </c>
    </row>
    <row r="90" spans="1:3" ht="13.5">
      <c r="A90" s="1">
        <v>43768</v>
      </c>
      <c r="B90" t="s">
        <v>20</v>
      </c>
      <c r="C90" t="str">
        <f>HYPERLINK("http://news.windin.com/ns/bulletin.php?code=79CBAC17FA33&amp;id=109454646&amp;type=1","阿石创:关于全资子公司为公司提供担保的公告")</f>
        <v>阿石创:关于全资子公司为公司提供担保的公告</v>
      </c>
    </row>
    <row r="91" spans="1:3" ht="13.5">
      <c r="A91" s="1">
        <v>43768</v>
      </c>
      <c r="B91" t="s">
        <v>20</v>
      </c>
      <c r="C91" t="str">
        <f>HYPERLINK("http://news.windin.com/ns/bulletin.php?code=7A91B3A8FA33&amp;id=109454638&amp;type=1","阿石创:独立董事关于第二届董事会第七次会议相关事项的独立意见")</f>
        <v>阿石创:独立董事关于第二届董事会第七次会议相关事项的独立意见</v>
      </c>
    </row>
    <row r="92" spans="1:3" ht="13.5">
      <c r="A92" s="1">
        <v>43768</v>
      </c>
      <c r="B92" t="s">
        <v>20</v>
      </c>
      <c r="C92" t="str">
        <f>HYPERLINK("http://news.windin.com/ns/bulletin.php?code=70F3D987FA33&amp;id=109454628&amp;type=1","阿石创:第二届监事会第七次会议决议公告")</f>
        <v>阿石创:第二届监事会第七次会议决议公告</v>
      </c>
    </row>
    <row r="93" spans="1:3" ht="13.5">
      <c r="A93" s="1">
        <v>43768</v>
      </c>
      <c r="B93" t="s">
        <v>20</v>
      </c>
      <c r="C93" t="str">
        <f>HYPERLINK("http://news.windin.com/ns/bulletin.php?code=736164C4FA33&amp;id=109454618&amp;type=1","阿石创:2019年第三季度报告披露提示性公告")</f>
        <v>阿石创:2019年第三季度报告披露提示性公告</v>
      </c>
    </row>
    <row r="94" spans="1:3" ht="13.5">
      <c r="A94" s="1">
        <v>43768</v>
      </c>
      <c r="B94" t="s">
        <v>20</v>
      </c>
      <c r="C94" t="str">
        <f>HYPERLINK("http://news.windin.com/ns/bulletin.php?code=60488379FA33&amp;id=109454590&amp;type=1","阿石创:2019年第三季度报告全文")</f>
        <v>阿石创:2019年第三季度报告全文</v>
      </c>
    </row>
    <row r="95" spans="1:3" ht="13.5">
      <c r="A95" s="1">
        <v>43768</v>
      </c>
      <c r="B95" t="s">
        <v>9</v>
      </c>
      <c r="C95" t="str">
        <f>HYPERLINK("http://news.windin.com/ns/bulletin.php?code=2CE11413FA51&amp;id=109468690&amp;type=1","睿能科技:2019年第三季度报告")</f>
        <v>睿能科技:2019年第三季度报告</v>
      </c>
    </row>
    <row r="96" spans="1:3" ht="13.5">
      <c r="A96" s="1">
        <v>43768</v>
      </c>
      <c r="B96" t="s">
        <v>21</v>
      </c>
      <c r="C96" t="str">
        <f>HYPERLINK("http://news.windin.com/ns/bulletin.php?code=0C7EAB31FA30&amp;id=109453080&amp;type=1","ST冠福:关于收到公司担保的同孚实业私募债项目债权人起诉公司及其他相关方的《民事判决书》的公告")</f>
        <v>ST冠福:关于收到公司担保的同孚实业私募债项目债权人起诉公司及其他相关方的《民事判决书》的公告</v>
      </c>
    </row>
    <row r="97" spans="1:3" ht="13.5">
      <c r="A97" s="1">
        <v>43768</v>
      </c>
      <c r="B97" t="s">
        <v>22</v>
      </c>
      <c r="C97" t="str">
        <f>HYPERLINK("http://news.windin.com/ns/bulletin.php?code=E769D1A8FA2F&amp;id=109453034&amp;type=1","德艺文创:第三届董事会第十五次会议决议公告")</f>
        <v>德艺文创:第三届董事会第十五次会议决议公告</v>
      </c>
    </row>
    <row r="98" spans="1:3" ht="13.5">
      <c r="A98" s="1">
        <v>43768</v>
      </c>
      <c r="B98" t="s">
        <v>22</v>
      </c>
      <c r="C98" t="str">
        <f>HYPERLINK("http://news.windin.com/ns/bulletin.php?code=E51B5015FA2F&amp;id=109453028&amp;type=1","德艺文创:第三届监事会第十五次会议决议公告")</f>
        <v>德艺文创:第三届监事会第十五次会议决议公告</v>
      </c>
    </row>
    <row r="99" spans="1:3" ht="13.5">
      <c r="A99" s="1">
        <v>43768</v>
      </c>
      <c r="B99" t="s">
        <v>22</v>
      </c>
      <c r="C99" t="str">
        <f>HYPERLINK("http://news.windin.com/ns/bulletin.php?code=E45A5F9EFA2F&amp;id=109453018&amp;type=1","德艺文创:2019年第三季度报告披露提示性公告")</f>
        <v>德艺文创:2019年第三季度报告披露提示性公告</v>
      </c>
    </row>
    <row r="100" spans="1:3" ht="13.5">
      <c r="A100" s="1">
        <v>43768</v>
      </c>
      <c r="B100" t="s">
        <v>22</v>
      </c>
      <c r="C100" t="str">
        <f>HYPERLINK("http://news.windin.com/ns/bulletin.php?code=E16FDEFEFA2F&amp;id=109452988&amp;type=1","德艺文创:2019年第三季度报告全文")</f>
        <v>德艺文创:2019年第三季度报告全文</v>
      </c>
    </row>
    <row r="101" spans="1:3" ht="13.5">
      <c r="A101" s="1">
        <v>43768</v>
      </c>
      <c r="B101" t="s">
        <v>23</v>
      </c>
      <c r="C101" t="str">
        <f>HYPERLINK("http://news.windin.com/ns/bulletin.php?code=170DD640FA2B&amp;id=109450070&amp;type=1","闽发铝业:2019年第三季度报告全文")</f>
        <v>闽发铝业:2019年第三季度报告全文</v>
      </c>
    </row>
    <row r="102" spans="1:3" ht="13.5">
      <c r="A102" s="1">
        <v>43768</v>
      </c>
      <c r="B102" t="s">
        <v>23</v>
      </c>
      <c r="C102" t="str">
        <f>HYPERLINK("http://news.windin.com/ns/bulletin.php?code=17269731FA2B&amp;id=109450066&amp;type=1","闽发铝业:关于延长回购公司股份实施期限的公告")</f>
        <v>闽发铝业:关于延长回购公司股份实施期限的公告</v>
      </c>
    </row>
    <row r="103" spans="1:3" ht="13.5">
      <c r="A103" s="1">
        <v>43768</v>
      </c>
      <c r="B103" t="s">
        <v>23</v>
      </c>
      <c r="C103" t="str">
        <f>HYPERLINK("http://news.windin.com/ns/bulletin.php?code=1743ECC9FA2B&amp;id=109450074&amp;type=1","闽发铝业:独立董事对第四届董事会第十三次会议相关事项的独立意见")</f>
        <v>闽发铝业:独立董事对第四届董事会第十三次会议相关事项的独立意见</v>
      </c>
    </row>
    <row r="104" spans="1:3" ht="13.5">
      <c r="A104" s="1">
        <v>43768</v>
      </c>
      <c r="B104" t="s">
        <v>23</v>
      </c>
      <c r="C104" t="str">
        <f>HYPERLINK("http://news.windin.com/ns/bulletin.php?code=174C7070FA2B&amp;id=109450052&amp;type=1","闽发铝业:第四届董事会第十三次会议决议的公告")</f>
        <v>闽发铝业:第四届董事会第十三次会议决议的公告</v>
      </c>
    </row>
    <row r="105" spans="1:3" ht="13.5">
      <c r="A105" s="1">
        <v>43768</v>
      </c>
      <c r="B105" t="s">
        <v>23</v>
      </c>
      <c r="C105" t="str">
        <f>HYPERLINK("http://news.windin.com/ns/bulletin.php?code=170DD632FA2B&amp;id=109450048&amp;type=1","闽发铝业:2019年第三季度报告正文")</f>
        <v>闽发铝业:2019年第三季度报告正文</v>
      </c>
    </row>
    <row r="106" spans="1:3" ht="13.5">
      <c r="A106" s="1">
        <v>43768</v>
      </c>
      <c r="B106" t="s">
        <v>23</v>
      </c>
      <c r="C106" t="str">
        <f>HYPERLINK("http://news.windin.com/ns/bulletin.php?code=1726971FFA2B&amp;id=109450056&amp;type=1","闽发铝业:关于公司会计政策变更的公告")</f>
        <v>闽发铝业:关于公司会计政策变更的公告</v>
      </c>
    </row>
    <row r="107" spans="1:3" ht="13.5">
      <c r="A107" s="1">
        <v>43768</v>
      </c>
      <c r="B107" t="s">
        <v>23</v>
      </c>
      <c r="C107" t="str">
        <f>HYPERLINK("http://news.windin.com/ns/bulletin.php?code=181130CDFA2B&amp;id=109450054&amp;type=1","闽发铝业:第四届监事会第十三次会议决议的公告")</f>
        <v>闽发铝业:第四届监事会第十三次会议决议的公告</v>
      </c>
    </row>
    <row r="108" spans="1:3" ht="13.5">
      <c r="A108" s="1">
        <v>43768</v>
      </c>
      <c r="B108" t="s">
        <v>23</v>
      </c>
      <c r="C108" t="str">
        <f>HYPERLINK("http://news.windin.com/ns/bulletin.php?code=1743ECC2FA2B&amp;id=109450050&amp;type=1","闽发铝业:关于股东黄天火先生股份质押进展情况的公告")</f>
        <v>闽发铝业:关于股东黄天火先生股份质押进展情况的公告</v>
      </c>
    </row>
    <row r="109" spans="1:3" ht="13.5">
      <c r="A109" s="1">
        <v>43768</v>
      </c>
      <c r="B109" t="s">
        <v>24</v>
      </c>
      <c r="C109" t="str">
        <f>HYPERLINK("http://news.windin.com/ns/bulletin.php?code=6DE6CB88FA27&amp;id=109448192&amp;type=1","中能电气:2019年第三季度报告全文")</f>
        <v>中能电气:2019年第三季度报告全文</v>
      </c>
    </row>
    <row r="110" spans="1:3" ht="13.5">
      <c r="A110" s="1">
        <v>43768</v>
      </c>
      <c r="B110" t="s">
        <v>24</v>
      </c>
      <c r="C110" t="str">
        <f>HYPERLINK("http://news.windin.com/ns/bulletin.php?code=6D86BCB8FA27&amp;id=109448194&amp;type=1","中能电气:2019年第三季度报告披露的提示性公告")</f>
        <v>中能电气:2019年第三季度报告披露的提示性公告</v>
      </c>
    </row>
    <row r="111" spans="1:3" ht="13.5">
      <c r="A111" s="1">
        <v>43768</v>
      </c>
      <c r="B111" t="s">
        <v>24</v>
      </c>
      <c r="C111" t="str">
        <f>HYPERLINK("http://news.windin.com/ns/bulletin.php?code=6DE6CB85FA27&amp;id=109448190&amp;type=1","中能电气:第四届董事会第二十九次会议决议公告")</f>
        <v>中能电气:第四届董事会第二十九次会议决议公告</v>
      </c>
    </row>
    <row r="112" spans="1:3" ht="13.5">
      <c r="A112" s="1">
        <v>43768</v>
      </c>
      <c r="B112" t="s">
        <v>24</v>
      </c>
      <c r="C112" t="str">
        <f>HYPERLINK("http://news.windin.com/ns/bulletin.php?code=6DBF05AAFA27&amp;id=109448186&amp;type=1","中能电气:独立董事关于公司会计政策变更的独立意见")</f>
        <v>中能电气:独立董事关于公司会计政策变更的独立意见</v>
      </c>
    </row>
    <row r="113" spans="1:3" ht="13.5">
      <c r="A113" s="1">
        <v>43768</v>
      </c>
      <c r="B113" t="s">
        <v>24</v>
      </c>
      <c r="C113" t="str">
        <f>HYPERLINK("http://news.windin.com/ns/bulletin.php?code=6E298826FA27&amp;id=109448184&amp;type=1","中能电气:关于计提资产减值准备的公告")</f>
        <v>中能电气:关于计提资产减值准备的公告</v>
      </c>
    </row>
    <row r="114" spans="1:3" ht="13.5">
      <c r="A114" s="1">
        <v>43768</v>
      </c>
      <c r="B114" t="s">
        <v>24</v>
      </c>
      <c r="C114" t="str">
        <f>HYPERLINK("http://news.windin.com/ns/bulletin.php?code=6E298823FA27&amp;id=109448180&amp;type=1","中能电气:关于会计政策变更的公告")</f>
        <v>中能电气:关于会计政策变更的公告</v>
      </c>
    </row>
    <row r="115" spans="1:3" ht="13.5">
      <c r="A115" s="1">
        <v>43768</v>
      </c>
      <c r="B115" t="s">
        <v>24</v>
      </c>
      <c r="C115" t="str">
        <f>HYPERLINK("http://news.windin.com/ns/bulletin.php?code=67ECF2C8FA27&amp;id=109448172&amp;type=1","中能电气:第四届监事会第二十三次会议决议公告")</f>
        <v>中能电气:第四届监事会第二十三次会议决议公告</v>
      </c>
    </row>
    <row r="116" spans="1:3" ht="13.5">
      <c r="A116" s="1">
        <v>43768</v>
      </c>
      <c r="B116" t="s">
        <v>25</v>
      </c>
      <c r="C116" t="str">
        <f>HYPERLINK("http://news.windin.com/ns/bulletin.php?code=F6D8EE9EFA24&amp;id=109446742&amp;type=1","星网锐捷:2019年第三季度报告全文")</f>
        <v>星网锐捷:2019年第三季度报告全文</v>
      </c>
    </row>
    <row r="117" spans="1:3" ht="13.5">
      <c r="A117" s="1">
        <v>43768</v>
      </c>
      <c r="B117" t="s">
        <v>25</v>
      </c>
      <c r="C117" t="str">
        <f>HYPERLINK("http://news.windin.com/ns/bulletin.php?code=F6D8EE97FA24&amp;id=109446738&amp;type=1","星网锐捷:2019年第三季度报告正文")</f>
        <v>星网锐捷:2019年第三季度报告正文</v>
      </c>
    </row>
    <row r="118" spans="1:3" ht="13.5">
      <c r="A118" s="1">
        <v>43768</v>
      </c>
      <c r="B118" t="s">
        <v>25</v>
      </c>
      <c r="C118" t="str">
        <f>HYPERLINK("http://news.windin.com/ns/bulletin.php?code=F6D8EE91FA24&amp;id=109446734&amp;type=1","星网锐捷:第五届监事会第七次会议决议公告")</f>
        <v>星网锐捷:第五届监事会第七次会议决议公告</v>
      </c>
    </row>
    <row r="119" spans="1:3" ht="13.5">
      <c r="A119" s="1">
        <v>43768</v>
      </c>
      <c r="B119" t="s">
        <v>25</v>
      </c>
      <c r="C119" t="str">
        <f>HYPERLINK("http://news.windin.com/ns/bulletin.php?code=F6A76920FA24&amp;id=109446728&amp;type=1","星网锐捷:第五届董事会第十四次会议决议公告")</f>
        <v>星网锐捷:第五届董事会第十四次会议决议公告</v>
      </c>
    </row>
    <row r="120" spans="1:3" ht="13.5">
      <c r="A120" s="1">
        <v>43768</v>
      </c>
      <c r="B120" t="s">
        <v>11</v>
      </c>
      <c r="C120" t="str">
        <f>HYPERLINK("http://news.windin.com/ns/bulletin.php?code=46F4644AFA51&amp;id=109468850&amp;type=1","兴业证券:2019年第三季度报告")</f>
        <v>兴业证券:2019年第三季度报告</v>
      </c>
    </row>
    <row r="121" spans="1:3" ht="13.5">
      <c r="A121" s="1">
        <v>43768</v>
      </c>
      <c r="B121" t="s">
        <v>26</v>
      </c>
      <c r="C121" t="str">
        <f>HYPERLINK("http://news.windin.com/ns/bulletin.php?code=A1BF533EFA21&amp;id=109445342&amp;type=1","太龙照明:关于对外投资设立合资公司的进展公告")</f>
        <v>太龙照明:关于对外投资设立合资公司的进展公告</v>
      </c>
    </row>
    <row r="122" spans="1:3" ht="13.5">
      <c r="A122" s="1">
        <v>43768</v>
      </c>
      <c r="B122" t="s">
        <v>8</v>
      </c>
      <c r="C122" t="str">
        <f>HYPERLINK("http://news.windin.com/ns/bulletin.php?code=2070B6D6FA51&amp;id=109468610&amp;type=1","龙净环保:2019年第三季度报告")</f>
        <v>龙净环保:2019年第三季度报告</v>
      </c>
    </row>
    <row r="124" ht="13.5">
      <c r="A124" t="s">
        <v>27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2019-10-30T06:44:17Z</dcterms:created>
  <dcterms:modified xsi:type="dcterms:W3CDTF">2019-10-30T06:44:51Z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2052-11.1.0.9204</vt:lpwstr>
  </property>
</Properties>
</file>