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<sst xmlns="http://schemas.openxmlformats.org/spreadsheetml/2006/main" count="142" uniqueCount="33">
  <si>
    <t>公告日期</t>
  </si>
  <si>
    <t>证券代码</t>
  </si>
  <si>
    <t>公告标题</t>
  </si>
  <si>
    <t>2020-05-18</t>
  </si>
  <si>
    <t>000797.SZ</t>
  </si>
  <si>
    <t>603737.SH</t>
  </si>
  <si>
    <t>2020-05-17</t>
  </si>
  <si>
    <t>300712.SZ</t>
  </si>
  <si>
    <t>2020-05-16</t>
  </si>
  <si>
    <t>000732.SZ</t>
  </si>
  <si>
    <t>000547.SZ</t>
  </si>
  <si>
    <t>000671.SZ</t>
  </si>
  <si>
    <t>300198.SZ</t>
  </si>
  <si>
    <t>002517.SZ</t>
  </si>
  <si>
    <t>002578.SZ</t>
  </si>
  <si>
    <t>300299.SZ</t>
  </si>
  <si>
    <t>603383.SH</t>
  </si>
  <si>
    <t>603555.SH</t>
  </si>
  <si>
    <t>603663.SH</t>
  </si>
  <si>
    <t>603696.SH</t>
  </si>
  <si>
    <t>600483.SH</t>
  </si>
  <si>
    <t>002102.SZ</t>
  </si>
  <si>
    <t>002229.SZ</t>
  </si>
  <si>
    <t>002098.SZ</t>
  </si>
  <si>
    <t>002093.SZ</t>
  </si>
  <si>
    <t>002299.SZ</t>
  </si>
  <si>
    <t>000663.SZ</t>
  </si>
  <si>
    <t>600067.SH</t>
  </si>
  <si>
    <t>002396.SZ</t>
  </si>
  <si>
    <t>600203.SH</t>
  </si>
  <si>
    <t>603668.SH</t>
  </si>
  <si>
    <t>603933.SH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</si>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</sst>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19" borderId="0" applyNumberFormat="0" applyBorder="0" applyAlignment="0" applyProtection="0">
      <alignment vertical="center"/>
    </xf>
    <xf numFmtId="0" fontId="18" fillId="17"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6" borderId="0" applyNumberFormat="0" applyBorder="0" applyAlignment="0" applyProtection="0">
      <alignment vertical="center"/>
    </xf>
    <xf numFmtId="0" fontId="11" fillId="7" borderId="0" applyNumberFormat="0" applyBorder="0" applyAlignment="0" applyProtection="0">
      <alignment vertical="center"/>
    </xf>
    <xf numFmtId="43" fontId="7" fillId="0" borderId="0" applyFont="0" applyFill="0" applyBorder="0" applyAlignment="0" applyProtection="0">
      <alignment vertical="center"/>
    </xf>
    <xf numFmtId="0" fontId="12" fillId="16"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2" borderId="5" applyNumberFormat="0" applyFont="0" applyAlignment="0" applyProtection="0">
      <alignment vertical="center"/>
    </xf>
    <xf numFmtId="0" fontId="12" fillId="20"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15" borderId="0" applyNumberFormat="0" applyBorder="0" applyAlignment="0" applyProtection="0">
      <alignment vertical="center"/>
    </xf>
    <xf numFmtId="0" fontId="9" fillId="0" borderId="7" applyNumberFormat="0" applyFill="0" applyAlignment="0" applyProtection="0">
      <alignment vertical="center"/>
    </xf>
    <xf numFmtId="0" fontId="12" fillId="22" borderId="0" applyNumberFormat="0" applyBorder="0" applyAlignment="0" applyProtection="0">
      <alignment vertical="center"/>
    </xf>
    <xf numFmtId="0" fontId="13" fillId="11" borderId="4" applyNumberFormat="0" applyAlignment="0" applyProtection="0">
      <alignment vertical="center"/>
    </xf>
    <xf numFmtId="0" fontId="21" fillId="11" borderId="8" applyNumberFormat="0" applyAlignment="0" applyProtection="0">
      <alignment vertical="center"/>
    </xf>
    <xf numFmtId="0" fontId="4" fillId="5" borderId="2" applyNumberFormat="0" applyAlignment="0" applyProtection="0">
      <alignment vertical="center"/>
    </xf>
    <xf numFmtId="0" fontId="3" fillId="26" borderId="0" applyNumberFormat="0" applyBorder="0" applyAlignment="0" applyProtection="0">
      <alignment vertical="center"/>
    </xf>
    <xf numFmtId="0" fontId="12" fillId="10"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19" fillId="18" borderId="0" applyNumberFormat="0" applyBorder="0" applyAlignment="0" applyProtection="0">
      <alignment vertical="center"/>
    </xf>
    <xf numFmtId="0" fontId="17" fillId="14" borderId="0" applyNumberFormat="0" applyBorder="0" applyAlignment="0" applyProtection="0">
      <alignment vertical="center"/>
    </xf>
    <xf numFmtId="0" fontId="3" fillId="27" borderId="0" applyNumberFormat="0" applyBorder="0" applyAlignment="0" applyProtection="0">
      <alignment vertical="center"/>
    </xf>
    <xf numFmtId="0" fontId="12" fillId="9" borderId="0" applyNumberFormat="0" applyBorder="0" applyAlignment="0" applyProtection="0">
      <alignment vertical="center"/>
    </xf>
    <xf numFmtId="0" fontId="3" fillId="25" borderId="0" applyNumberFormat="0" applyBorder="0" applyAlignment="0" applyProtection="0">
      <alignment vertical="center"/>
    </xf>
    <xf numFmtId="0" fontId="3" fillId="4" borderId="0" applyNumberFormat="0" applyBorder="0" applyAlignment="0" applyProtection="0">
      <alignment vertical="center"/>
    </xf>
    <xf numFmtId="0" fontId="3" fillId="24" borderId="0" applyNumberFormat="0" applyBorder="0" applyAlignment="0" applyProtection="0">
      <alignment vertical="center"/>
    </xf>
    <xf numFmtId="0" fontId="3" fillId="3" borderId="0" applyNumberFormat="0" applyBorder="0" applyAlignment="0" applyProtection="0">
      <alignment vertical="center"/>
    </xf>
    <xf numFmtId="0" fontId="12" fillId="13" borderId="0" applyNumberFormat="0" applyBorder="0" applyAlignment="0" applyProtection="0">
      <alignment vertical="center"/>
    </xf>
    <xf numFmtId="0" fontId="12" fillId="8" borderId="0" applyNumberFormat="0" applyBorder="0" applyAlignment="0" applyProtection="0">
      <alignment vertical="center"/>
    </xf>
    <xf numFmtId="0" fontId="3" fillId="23" borderId="0" applyNumberFormat="0" applyBorder="0" applyAlignment="0" applyProtection="0">
      <alignment vertical="center"/>
    </xf>
    <xf numFmtId="0" fontId="3" fillId="2" borderId="0" applyNumberFormat="0" applyBorder="0" applyAlignment="0" applyProtection="0">
      <alignment vertical="center"/>
    </xf>
    <xf numFmtId="0" fontId="12" fillId="28" borderId="0" applyNumberFormat="0" applyBorder="0" applyAlignment="0" applyProtection="0">
      <alignment vertical="center"/>
    </xf>
    <xf numFmtId="0" fontId="3"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3" fillId="32" borderId="0" applyNumberFormat="0" applyBorder="0" applyAlignment="0" applyProtection="0">
      <alignment vertical="center"/>
    </xf>
    <xf numFmtId="0" fontId="12" fillId="21"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1"/>
  <sheetViews>
    <sheetView tabSelected="1" workbookViewId="0">
      <pane xSplit="2" ySplit="1" topLeftCell="C56" activePane="bottomRight" state="frozen"/>
      <selection/>
      <selection pane="topRight"/>
      <selection pane="bottomLeft"/>
      <selection pane="bottomRight" activeCell="A71" sqref="A71:A2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HYPERLINK("http://news.windin.com/ns/bulletin.php?code=1E1C87FB9815&amp;id=115221050&amp;type=1","中国武夷:关于召开2019年度股东大会的提示性公告")</f>
        <v>中国武夷:关于召开2019年度股东大会的提示性公告</v>
      </c>
    </row>
    <row r="3" spans="1:3">
      <c r="A3" s="3" t="s">
        <v>3</v>
      </c>
      <c r="B3" s="3" t="s">
        <v>5</v>
      </c>
      <c r="C3" s="4" t="str">
        <f>HYPERLINK("http://news.windin.com/ns/bulletin.php?code=C0DC8D55980C&amp;id=115220970&amp;type=1","三棵树:第三期员工持股计划(草案)")</f>
        <v>三棵树:第三期员工持股计划(草案)</v>
      </c>
    </row>
    <row r="4" spans="1:3">
      <c r="A4" s="3" t="s">
        <v>3</v>
      </c>
      <c r="B4" s="3" t="s">
        <v>5</v>
      </c>
      <c r="C4" s="4" t="str">
        <f>HYPERLINK("http://news.windin.com/ns/bulletin.php?code=C6493B3D980C&amp;id=115220976&amp;type=1","三棵树:第五届董事会第七次会议决议公告")</f>
        <v>三棵树:第五届董事会第七次会议决议公告</v>
      </c>
    </row>
    <row r="5" spans="1:3">
      <c r="A5" s="3" t="s">
        <v>3</v>
      </c>
      <c r="B5" s="3" t="s">
        <v>5</v>
      </c>
      <c r="C5" s="4" t="str">
        <f>HYPERLINK("http://news.windin.com/ns/bulletin.php?code=BE30C916980C&amp;id=115220974&amp;type=1","三棵树:关于召开2020年第一次临时股东大会的通知")</f>
        <v>三棵树:关于召开2020年第一次临时股东大会的通知</v>
      </c>
    </row>
    <row r="6" spans="1:3">
      <c r="A6" s="3" t="s">
        <v>3</v>
      </c>
      <c r="B6" s="3" t="s">
        <v>5</v>
      </c>
      <c r="C6" s="4" t="str">
        <f>HYPERLINK("http://news.windin.com/ns/bulletin.php?code=C035F236980C&amp;id=115220966&amp;type=1","三棵树:第三期员工持股计划(草案)摘要")</f>
        <v>三棵树:第三期员工持股计划(草案)摘要</v>
      </c>
    </row>
    <row r="7" spans="1:3">
      <c r="A7" s="3" t="s">
        <v>3</v>
      </c>
      <c r="B7" s="3" t="s">
        <v>5</v>
      </c>
      <c r="C7" s="4" t="str">
        <f>HYPERLINK("http://news.windin.com/ns/bulletin.php?code=BE2ED8A1980C&amp;id=115220964&amp;type=1","三棵树:第五届监事会第四次会议决议公告")</f>
        <v>三棵树:第五届监事会第四次会议决议公告</v>
      </c>
    </row>
    <row r="8" spans="1:3">
      <c r="A8" s="3" t="s">
        <v>3</v>
      </c>
      <c r="B8" s="3" t="s">
        <v>5</v>
      </c>
      <c r="C8" s="4" t="str">
        <f>HYPERLINK("http://news.windin.com/ns/bulletin.php?code=BE30C910980C&amp;id=115220962&amp;type=1","三棵树:独立董事关于第五届董事会第七次会议相关事项的独立意见")</f>
        <v>三棵树:独立董事关于第五届董事会第七次会议相关事项的独立意见</v>
      </c>
    </row>
    <row r="9" spans="1:3">
      <c r="A9" s="3" t="s">
        <v>3</v>
      </c>
      <c r="B9" s="3" t="s">
        <v>5</v>
      </c>
      <c r="C9" s="4" t="str">
        <f>HYPERLINK("http://news.windin.com/ns/bulletin.php?code=BE2ED89B980C&amp;id=115220958&amp;type=1","三棵树:2020年第一次职工代表大会会议决议")</f>
        <v>三棵树:2020年第一次职工代表大会会议决议</v>
      </c>
    </row>
    <row r="10" spans="1:3">
      <c r="A10" s="3" t="s">
        <v>3</v>
      </c>
      <c r="B10" s="3" t="s">
        <v>5</v>
      </c>
      <c r="C10" s="4" t="str">
        <f>HYPERLINK("http://news.windin.com/ns/bulletin.php?code=BE2DCBF4980C&amp;id=115220960&amp;type=1","三棵树:第三期员工持股计划管理办法")</f>
        <v>三棵树:第三期员工持股计划管理办法</v>
      </c>
    </row>
    <row r="11" spans="1:3">
      <c r="A11" s="3" t="s">
        <v>6</v>
      </c>
      <c r="B11" s="3" t="s">
        <v>7</v>
      </c>
      <c r="C11" s="4" t="str">
        <f>HYPERLINK("http://news.windin.com/ns/bulletin.php?code=F530822F981C&amp;id=115221314&amp;type=1","永福股份:问询函")</f>
        <v>永福股份:问询函</v>
      </c>
    </row>
    <row r="12" spans="1:3">
      <c r="A12" s="3" t="s">
        <v>8</v>
      </c>
      <c r="B12" s="3" t="s">
        <v>9</v>
      </c>
      <c r="C12" s="4" t="str">
        <f>HYPERLINK("http://news.windin.com/ns/bulletin.php?code=97E4EEAA96AE&amp;id=115211458&amp;type=1","泰禾集团:关于对深圳证券交易所《关注函》的回复公告")</f>
        <v>泰禾集团:关于对深圳证券交易所《关注函》的回复公告</v>
      </c>
    </row>
    <row r="13" spans="1:3">
      <c r="A13" s="3" t="s">
        <v>8</v>
      </c>
      <c r="B13" s="3" t="s">
        <v>9</v>
      </c>
      <c r="C13" s="4" t="str">
        <f>HYPERLINK("http://news.windin.com/ns/bulletin.php?code=9795BA8296AE&amp;id=115211452&amp;type=1","泰禾集团:独立董事关于对深圳证券交易所关注函回复的独立意见")</f>
        <v>泰禾集团:独立董事关于对深圳证券交易所关注函回复的独立意见</v>
      </c>
    </row>
    <row r="14" spans="1:3">
      <c r="A14" s="3" t="s">
        <v>8</v>
      </c>
      <c r="B14" s="3" t="s">
        <v>10</v>
      </c>
      <c r="C14" s="4" t="str">
        <f>HYPERLINK("http://news.windin.com/ns/bulletin.php?code=97E8053F96AE&amp;id=115211444&amp;type=1","航天发展:关于公司股东承诺不减持公司股份的公告")</f>
        <v>航天发展:关于公司股东承诺不减持公司股份的公告</v>
      </c>
    </row>
    <row r="15" spans="1:3">
      <c r="A15" s="3" t="s">
        <v>8</v>
      </c>
      <c r="B15" s="3" t="s">
        <v>9</v>
      </c>
      <c r="C15" s="4" t="str">
        <f>HYPERLINK("http://news.windin.com/ns/bulletin.php?code=97BA970A96AE&amp;id=115211392&amp;type=1","泰禾集团:关于对公司的关注函专项核查说明")</f>
        <v>泰禾集团:关于对公司的关注函专项核查说明</v>
      </c>
    </row>
    <row r="16" spans="1:3">
      <c r="A16" s="3" t="s">
        <v>8</v>
      </c>
      <c r="B16" s="3" t="s">
        <v>11</v>
      </c>
      <c r="C16" s="4" t="str">
        <f>HYPERLINK("http://news.windin.com/ns/bulletin.php?code=18765C3F96AE&amp;id=115211240&amp;type=1","阳光城:关于为子公司德化阳光隆恩房地产提供担保的公告")</f>
        <v>阳光城:关于为子公司德化阳光隆恩房地产提供担保的公告</v>
      </c>
    </row>
    <row r="17" spans="1:3">
      <c r="A17" s="3" t="s">
        <v>8</v>
      </c>
      <c r="B17" s="3" t="s">
        <v>11</v>
      </c>
      <c r="C17" s="4" t="str">
        <f>HYPERLINK("http://news.windin.com/ns/bulletin.php?code=183ECC4596AE&amp;id=115211230&amp;type=1","阳光城:关于为子公司新鸿天装饰提供担保的公告")</f>
        <v>阳光城:关于为子公司新鸿天装饰提供担保的公告</v>
      </c>
    </row>
    <row r="18" spans="1:3">
      <c r="A18" s="3" t="s">
        <v>8</v>
      </c>
      <c r="B18" s="3" t="s">
        <v>11</v>
      </c>
      <c r="C18" s="4" t="str">
        <f>HYPERLINK("http://news.windin.com/ns/bulletin.php?code=1855A23496AE&amp;id=115211228&amp;type=1","阳光城:2019年度股东大会法律意见书")</f>
        <v>阳光城:2019年度股东大会法律意见书</v>
      </c>
    </row>
    <row r="19" spans="1:3">
      <c r="A19" s="3" t="s">
        <v>8</v>
      </c>
      <c r="B19" s="3" t="s">
        <v>11</v>
      </c>
      <c r="C19" s="4" t="str">
        <f>HYPERLINK("http://news.windin.com/ns/bulletin.php?code=18D215B296AE&amp;id=115211220&amp;type=1","阳光城:关于为子公司沈阳彤鑫园房地产提供担保的公告")</f>
        <v>阳光城:关于为子公司沈阳彤鑫园房地产提供担保的公告</v>
      </c>
    </row>
    <row r="20" spans="1:3">
      <c r="A20" s="3" t="s">
        <v>8</v>
      </c>
      <c r="B20" s="3" t="s">
        <v>11</v>
      </c>
      <c r="C20" s="4" t="str">
        <f>HYPERLINK("http://news.windin.com/ns/bulletin.php?code=1A99065196AE&amp;id=115211218&amp;type=1","阳光城:关于为子公司重庆穆光房地产提供担保的公告")</f>
        <v>阳光城:关于为子公司重庆穆光房地产提供担保的公告</v>
      </c>
    </row>
    <row r="21" spans="1:3">
      <c r="A21" s="3" t="s">
        <v>8</v>
      </c>
      <c r="B21" s="3" t="s">
        <v>11</v>
      </c>
      <c r="C21" s="4" t="str">
        <f>HYPERLINK("http://news.windin.com/ns/bulletin.php?code=18B4F32D96AE&amp;id=115211206&amp;type=1","阳光城:关于为子公司沧州光瑞房地产提供担保的公告")</f>
        <v>阳光城:关于为子公司沧州光瑞房地产提供担保的公告</v>
      </c>
    </row>
    <row r="22" spans="1:3">
      <c r="A22" s="3" t="s">
        <v>8</v>
      </c>
      <c r="B22" s="3" t="s">
        <v>11</v>
      </c>
      <c r="C22" s="4" t="str">
        <f>HYPERLINK("http://news.windin.com/ns/bulletin.php?code=183ADAA296AE&amp;id=115211200&amp;type=1","阳光城:2019年度股东大会决议公告")</f>
        <v>阳光城:2019年度股东大会决议公告</v>
      </c>
    </row>
    <row r="23" spans="1:3">
      <c r="A23" s="3" t="s">
        <v>8</v>
      </c>
      <c r="B23" s="3" t="s">
        <v>11</v>
      </c>
      <c r="C23" s="4" t="str">
        <f>HYPERLINK("http://news.windin.com/ns/bulletin.php?code=190F071B96AE&amp;id=115211194&amp;type=1","阳光城:关于为子公司天津光曜房地产提供担保的公告")</f>
        <v>阳光城:关于为子公司天津光曜房地产提供担保的公告</v>
      </c>
    </row>
    <row r="24" spans="1:3">
      <c r="A24" s="3" t="s">
        <v>8</v>
      </c>
      <c r="B24" s="3" t="s">
        <v>11</v>
      </c>
      <c r="C24" s="4" t="str">
        <f>HYPERLINK("http://news.windin.com/ns/bulletin.php?code=18A9FC7396AE&amp;id=115211192&amp;type=1","阳光城:关于为子公司肇庆市昊阳房地产提供担保的公告")</f>
        <v>阳光城:关于为子公司肇庆市昊阳房地产提供担保的公告</v>
      </c>
    </row>
    <row r="25" spans="1:3">
      <c r="A25" s="3" t="s">
        <v>8</v>
      </c>
      <c r="B25" s="3" t="s">
        <v>11</v>
      </c>
      <c r="C25" s="4" t="str">
        <f>HYPERLINK("http://news.windin.com/ns/bulletin.php?code=1855A22696AE&amp;id=115211186&amp;type=1","阳光城:关于为子公司启东富利腾房地产提供担保的公告")</f>
        <v>阳光城:关于为子公司启东富利腾房地产提供担保的公告</v>
      </c>
    </row>
    <row r="26" spans="1:3">
      <c r="A26" s="3" t="s">
        <v>8</v>
      </c>
      <c r="B26" s="3" t="s">
        <v>11</v>
      </c>
      <c r="C26" s="4" t="str">
        <f>HYPERLINK("http://news.windin.com/ns/bulletin.php?code=183ADA9C96AE&amp;id=115211182&amp;type=1","阳光城:关于选举职工监事的公告")</f>
        <v>阳光城:关于选举职工监事的公告</v>
      </c>
    </row>
    <row r="27" spans="1:3">
      <c r="A27" s="3" t="s">
        <v>8</v>
      </c>
      <c r="B27" s="3" t="s">
        <v>12</v>
      </c>
      <c r="C27" s="4" t="str">
        <f>HYPERLINK("http://news.windin.com/ns/bulletin.php?code=1DB0F4B296AD&amp;id=115210926&amp;type=1","纳川股份:关于股东股权完成协议转让过户登记的公告")</f>
        <v>纳川股份:关于股东股权完成协议转让过户登记的公告</v>
      </c>
    </row>
    <row r="28" spans="1:3">
      <c r="A28" s="3" t="s">
        <v>8</v>
      </c>
      <c r="B28" s="3" t="s">
        <v>12</v>
      </c>
      <c r="C28" s="4" t="str">
        <f>HYPERLINK("http://news.windin.com/ns/bulletin.php?code=172F78D696AD&amp;id=115210904&amp;type=1","纳川股份:简式权益变动报告书")</f>
        <v>纳川股份:简式权益变动报告书</v>
      </c>
    </row>
    <row r="29" spans="1:3">
      <c r="A29" s="3" t="s">
        <v>8</v>
      </c>
      <c r="B29" s="3" t="s">
        <v>13</v>
      </c>
      <c r="C29" s="4" t="str">
        <f>HYPERLINK("http://news.windin.com/ns/bulletin.php?code=2533F12C96AB&amp;id=115210116&amp;type=1","恺英网络:关于董事长增持公司股份计划的公告")</f>
        <v>恺英网络:关于董事长增持公司股份计划的公告</v>
      </c>
    </row>
    <row r="30" spans="1:3">
      <c r="A30" s="3" t="s">
        <v>8</v>
      </c>
      <c r="B30" s="3" t="s">
        <v>13</v>
      </c>
      <c r="C30" s="4" t="str">
        <f>HYPERLINK("http://news.windin.com/ns/bulletin.php?code=252ED60B96AB&amp;id=115210114&amp;type=1","恺英网络:关于使用闲置自有资金购买理财产品的进展公告")</f>
        <v>恺英网络:关于使用闲置自有资金购买理财产品的进展公告</v>
      </c>
    </row>
    <row r="31" spans="1:3">
      <c r="A31" s="3" t="s">
        <v>8</v>
      </c>
      <c r="B31" s="3" t="s">
        <v>14</v>
      </c>
      <c r="C31" s="4" t="str">
        <f>HYPERLINK("http://news.windin.com/ns/bulletin.php?code=2550D92196AB&amp;id=115210084&amp;type=1","闽发铝业:关于公司股东股份协议转让进展公告")</f>
        <v>闽发铝业:关于公司股东股份协议转让进展公告</v>
      </c>
    </row>
    <row r="32" spans="1:3">
      <c r="A32" s="3" t="s">
        <v>8</v>
      </c>
      <c r="B32" s="3" t="s">
        <v>15</v>
      </c>
      <c r="C32" s="4" t="str">
        <f>HYPERLINK("http://news.windin.com/ns/bulletin.php?code=8D6EC09996A3&amp;id=115208328&amp;type=1","富春股份:关于证券事务代表辞职的公告")</f>
        <v>富春股份:关于证券事务代表辞职的公告</v>
      </c>
    </row>
    <row r="33" spans="1:3">
      <c r="A33" s="3" t="s">
        <v>8</v>
      </c>
      <c r="B33" s="3" t="s">
        <v>16</v>
      </c>
      <c r="C33" s="4" t="str">
        <f>HYPERLINK("http://news.windin.com/ns/bulletin.php?code=11D5CAB496A1&amp;id=115207500&amp;type=1","顶点软件:首次公开发行限售股上市流通公告")</f>
        <v>顶点软件:首次公开发行限售股上市流通公告</v>
      </c>
    </row>
    <row r="34" spans="1:3">
      <c r="A34" s="3" t="s">
        <v>8</v>
      </c>
      <c r="B34" s="3" t="s">
        <v>17</v>
      </c>
      <c r="C34" s="4" t="str">
        <f>HYPERLINK("http://news.windin.com/ns/bulletin.php?code=11F0EB3D96A1&amp;id=115207494&amp;type=1","*ST贵人:关于董事会秘书辞职的公告")</f>
        <v>*ST贵人:关于董事会秘书辞职的公告</v>
      </c>
    </row>
    <row r="35" spans="1:3">
      <c r="A35" s="3" t="s">
        <v>8</v>
      </c>
      <c r="B35" s="3" t="s">
        <v>18</v>
      </c>
      <c r="C35" s="4" t="str">
        <f>HYPERLINK("http://news.windin.com/ns/bulletin.php?code=11DA12FA96A1&amp;id=115207472&amp;type=1","三祥新材:关于“三祥转债”转股价格调整的提示性公告")</f>
        <v>三祥新材:关于“三祥转债”转股价格调整的提示性公告</v>
      </c>
    </row>
    <row r="36" spans="1:3">
      <c r="A36" s="3" t="s">
        <v>8</v>
      </c>
      <c r="B36" s="3" t="s">
        <v>19</v>
      </c>
      <c r="C36" s="4" t="str">
        <f>HYPERLINK("http://news.windin.com/ns/bulletin.php?code=11D5CAAF96A1&amp;id=115207468&amp;type=1","安记食品:股票交易异常波动公告")</f>
        <v>安记食品:股票交易异常波动公告</v>
      </c>
    </row>
    <row r="37" spans="1:3">
      <c r="A37" s="3" t="s">
        <v>8</v>
      </c>
      <c r="B37" s="3" t="s">
        <v>17</v>
      </c>
      <c r="C37" s="4" t="str">
        <f>HYPERLINK("http://news.windin.com/ns/bulletin.php?code=1179F93B96A1&amp;id=115207464&amp;type=1","*ST贵人:关于董事会,监事会延期换届的提示性公告")</f>
        <v>*ST贵人:关于董事会,监事会延期换届的提示性公告</v>
      </c>
    </row>
    <row r="38" spans="1:3">
      <c r="A38" s="3" t="s">
        <v>8</v>
      </c>
      <c r="B38" s="3" t="s">
        <v>16</v>
      </c>
      <c r="C38" s="4" t="str">
        <f>HYPERLINK("http://news.windin.com/ns/bulletin.php?code=11B3AEDF96A1&amp;id=115207450&amp;type=1","顶点软件:东方证券承销保荐有限公司关于福建顶点软件股份有限公司首次公开发行限售股上市流通的核查意见")</f>
        <v>顶点软件:东方证券承销保荐有限公司关于福建顶点软件股份有限公司首次公开发行限售股上市流通的核查意见</v>
      </c>
    </row>
    <row r="39" spans="1:3">
      <c r="A39" s="3" t="s">
        <v>8</v>
      </c>
      <c r="B39" s="3" t="s">
        <v>18</v>
      </c>
      <c r="C39" s="4" t="str">
        <f>HYPERLINK("http://news.windin.com/ns/bulletin.php?code=117E045296A1&amp;id=115207446&amp;type=1","三祥新材:2020年第一次临时股东大会决议公告")</f>
        <v>三祥新材:2020年第一次临时股东大会决议公告</v>
      </c>
    </row>
    <row r="40" spans="1:3">
      <c r="A40" s="3" t="s">
        <v>8</v>
      </c>
      <c r="B40" s="3" t="s">
        <v>19</v>
      </c>
      <c r="C40" s="4" t="str">
        <f>HYPERLINK("http://news.windin.com/ns/bulletin.php?code=11DA12F396A1&amp;id=115207438&amp;type=1","安记食品:相关股东关于股票异常波动的询证函的回函")</f>
        <v>安记食品:相关股东关于股票异常波动的询证函的回函</v>
      </c>
    </row>
    <row r="41" spans="1:3">
      <c r="A41" s="3" t="s">
        <v>8</v>
      </c>
      <c r="B41" s="3" t="s">
        <v>18</v>
      </c>
      <c r="C41" s="4" t="str">
        <f>HYPERLINK("http://news.windin.com/ns/bulletin.php?code=117E044C96A1&amp;id=115207424&amp;type=1","三祥新材:2020年第一次临时股东大会之法律意见书")</f>
        <v>三祥新材:2020年第一次临时股东大会之法律意见书</v>
      </c>
    </row>
    <row r="42" spans="1:3">
      <c r="A42" s="3" t="s">
        <v>8</v>
      </c>
      <c r="B42" s="3" t="s">
        <v>20</v>
      </c>
      <c r="C42" s="4" t="str">
        <f>HYPERLINK("http://news.windin.com/ns/bulletin.php?code=428CC7E6969C&amp;id=115204350&amp;type=1","福能股份:2019年年度股东大会的法律意见书")</f>
        <v>福能股份:2019年年度股东大会的法律意见书</v>
      </c>
    </row>
    <row r="43" spans="1:3">
      <c r="A43" s="3" t="s">
        <v>8</v>
      </c>
      <c r="B43" s="3" t="s">
        <v>20</v>
      </c>
      <c r="C43" s="4" t="str">
        <f>HYPERLINK("http://news.windin.com/ns/bulletin.php?code=3BECAE4F969C&amp;id=115204242&amp;type=1","福能股份:关于发行股份购买资产暨关联交易实施阶段进展公告")</f>
        <v>福能股份:关于发行股份购买资产暨关联交易实施阶段进展公告</v>
      </c>
    </row>
    <row r="44" spans="1:3">
      <c r="A44" s="3" t="s">
        <v>8</v>
      </c>
      <c r="B44" s="3" t="s">
        <v>20</v>
      </c>
      <c r="C44" s="4" t="str">
        <f>HYPERLINK("http://news.windin.com/ns/bulletin.php?code=3C0B6860969C&amp;id=115204220&amp;type=1","福能股份:2019年年度股东大会决议公告")</f>
        <v>福能股份:2019年年度股东大会决议公告</v>
      </c>
    </row>
    <row r="45" spans="1:3">
      <c r="A45" s="3" t="s">
        <v>8</v>
      </c>
      <c r="B45" s="3" t="s">
        <v>21</v>
      </c>
      <c r="C45" s="4" t="str">
        <f>HYPERLINK("http://news.windin.com/ns/bulletin.php?code=B71DC6B79695&amp;id=115201698&amp;type=1","ST冠福:关于与同孚实业私募债项目相关债权人签署和解协议书的公告")</f>
        <v>ST冠福:关于与同孚实业私募债项目相关债权人签署和解协议书的公告</v>
      </c>
    </row>
    <row r="46" spans="1:3">
      <c r="A46" s="3" t="s">
        <v>8</v>
      </c>
      <c r="B46" s="3" t="s">
        <v>21</v>
      </c>
      <c r="C46" s="4" t="str">
        <f>HYPERLINK("http://news.windin.com/ns/bulletin.php?code=B8F13BE49695&amp;id=115201694&amp;type=1","ST冠福:关于与深圳市益安保理有限公司签署《和解协议》的公告")</f>
        <v>ST冠福:关于与深圳市益安保理有限公司签署《和解协议》的公告</v>
      </c>
    </row>
    <row r="47" spans="1:3">
      <c r="A47" s="3" t="s">
        <v>8</v>
      </c>
      <c r="B47" s="3" t="s">
        <v>21</v>
      </c>
      <c r="C47" s="4" t="str">
        <f>HYPERLINK("http://news.windin.com/ns/bulletin.php?code=BF171EA59695&amp;id=115201716&amp;type=1","ST冠福:关于收到(2020)沪74民终122号案件《民事判决书》的公告")</f>
        <v>ST冠福:关于收到(2020)沪74民终122号案件《民事判决书》的公告</v>
      </c>
    </row>
    <row r="48" spans="1:3">
      <c r="A48" s="3" t="s">
        <v>8</v>
      </c>
      <c r="B48" s="3" t="s">
        <v>21</v>
      </c>
      <c r="C48" s="4" t="str">
        <f>HYPERLINK("http://news.windin.com/ns/bulletin.php?code=B81DB8B59695&amp;id=115201686&amp;type=1","ST冠福:关于收到(2019)沪0120民初16318号案件《民事裁定书》的公告")</f>
        <v>ST冠福:关于收到(2019)沪0120民初16318号案件《民事裁定书》的公告</v>
      </c>
    </row>
    <row r="49" spans="1:3">
      <c r="A49" s="3" t="s">
        <v>8</v>
      </c>
      <c r="B49" s="3" t="s">
        <v>21</v>
      </c>
      <c r="C49" s="4" t="str">
        <f>HYPERLINK("http://news.windin.com/ns/bulletin.php?code=B8F13BDE9695&amp;id=115201684&amp;type=1","ST冠福:关于公司新增被列入失信被执行人及部分被移出失信被执行人名单的公告")</f>
        <v>ST冠福:关于公司新增被列入失信被执行人及部分被移出失信被执行人名单的公告</v>
      </c>
    </row>
    <row r="50" spans="1:3">
      <c r="A50" s="3" t="s">
        <v>8</v>
      </c>
      <c r="B50" s="3" t="s">
        <v>21</v>
      </c>
      <c r="C50" s="4" t="str">
        <f>HYPERLINK("http://news.windin.com/ns/bulletin.php?code=B71DC6AA9695&amp;id=115201670&amp;type=1","ST冠福:关于争取撤销其他风险警示所采取的措施及有关工作进展情况的公告")</f>
        <v>ST冠福:关于争取撤销其他风险警示所采取的措施及有关工作进展情况的公告</v>
      </c>
    </row>
    <row r="51" spans="1:3">
      <c r="A51" s="3" t="s">
        <v>8</v>
      </c>
      <c r="B51" s="3" t="s">
        <v>22</v>
      </c>
      <c r="C51" s="4" t="str">
        <f>HYPERLINK("http://news.windin.com/ns/bulletin.php?code=45B5F5929695&amp;id=115201060&amp;type=1","鸿博股份:关于召开2019年年度股东大会的提示性公告")</f>
        <v>鸿博股份:关于召开2019年年度股东大会的提示性公告</v>
      </c>
    </row>
    <row r="52" spans="1:3">
      <c r="A52" s="3" t="s">
        <v>8</v>
      </c>
      <c r="B52" s="3" t="s">
        <v>23</v>
      </c>
      <c r="C52" s="4" t="str">
        <f>HYPERLINK("http://news.windin.com/ns/bulletin.php?code=D5AE8688968E&amp;id=115196518&amp;type=1","浔兴股份:更正公告")</f>
        <v>浔兴股份:更正公告</v>
      </c>
    </row>
    <row r="53" spans="1:3">
      <c r="A53" s="3" t="s">
        <v>8</v>
      </c>
      <c r="B53" s="3" t="s">
        <v>24</v>
      </c>
      <c r="C53" s="4" t="str">
        <f>HYPERLINK("http://news.windin.com/ns/bulletin.php?code=84172467968D&amp;id=115195930&amp;type=1","国脉科技:2019年度股东大会的法律意见书")</f>
        <v>国脉科技:2019年度股东大会的法律意见书</v>
      </c>
    </row>
    <row r="54" spans="1:3">
      <c r="A54" s="3" t="s">
        <v>8</v>
      </c>
      <c r="B54" s="3" t="s">
        <v>24</v>
      </c>
      <c r="C54" s="4" t="str">
        <f>HYPERLINK("http://news.windin.com/ns/bulletin.php?code=8AC87734968D&amp;id=115195944&amp;type=1","国脉科技:2019年度股东大会决议公告")</f>
        <v>国脉科技:2019年度股东大会决议公告</v>
      </c>
    </row>
    <row r="55" spans="1:3">
      <c r="A55" s="3" t="s">
        <v>8</v>
      </c>
      <c r="B55" s="3" t="s">
        <v>25</v>
      </c>
      <c r="C55" s="4" t="str">
        <f>HYPERLINK("http://news.windin.com/ns/bulletin.php?code=C1A4B892968B&amp;id=115194890&amp;type=1","圣农发展:关于持股5%以上股东减持公司股份超过1%的公告")</f>
        <v>圣农发展:关于持股5%以上股东减持公司股份超过1%的公告</v>
      </c>
    </row>
    <row r="56" spans="1:3">
      <c r="A56" s="3" t="s">
        <v>8</v>
      </c>
      <c r="B56" s="3" t="s">
        <v>9</v>
      </c>
      <c r="C56" s="4" t="str">
        <f>HYPERLINK("http://news.windin.com/ns/bulletin.php?code=824CE986968B&amp;id=115194776&amp;type=1","泰禾集团:东兴证券股份有限公司关于公司2016年面向合格投资者公开发行公司债券重大事项临时受托管理事务报告")</f>
        <v>泰禾集团:东兴证券股份有限公司关于公司2016年面向合格投资者公开发行公司债券重大事项临时受托管理事务报告</v>
      </c>
    </row>
    <row r="57" spans="1:3">
      <c r="A57" s="3" t="s">
        <v>8</v>
      </c>
      <c r="B57" s="3" t="s">
        <v>26</v>
      </c>
      <c r="C57" s="4" t="str">
        <f>HYPERLINK("http://news.windin.com/ns/bulletin.php?code=824CE979968B&amp;id=115194744&amp;type=1","*ST永林:关于控股股东转让上市公司股份事项获得三明市国资委批复的公告")</f>
        <v>*ST永林:关于控股股东转让上市公司股份事项获得三明市国资委批复的公告</v>
      </c>
    </row>
    <row r="58" spans="1:3">
      <c r="A58" s="3" t="s">
        <v>8</v>
      </c>
      <c r="B58" s="3" t="s">
        <v>9</v>
      </c>
      <c r="C58" s="4" t="str">
        <f>HYPERLINK("http://news.windin.com/ns/bulletin.php?code=418F7145968B&amp;id=115194616&amp;type=1","泰禾集团:东兴证券股份有限公司关于公司2016年面向合格投资者公开发行公司债券重大事项临时受托管理事务报告")</f>
        <v>泰禾集团:东兴证券股份有限公司关于公司2016年面向合格投资者公开发行公司债券重大事项临时受托管理事务报告</v>
      </c>
    </row>
    <row r="59" spans="1:3">
      <c r="A59" s="3" t="s">
        <v>8</v>
      </c>
      <c r="B59" s="3" t="s">
        <v>27</v>
      </c>
      <c r="C59" s="4" t="str">
        <f>HYPERLINK("http://news.windin.com/ns/bulletin.php?code=67191C82968A&amp;id=115193598&amp;type=1","冠城大通:中信证券股份有限公司关于冠城大通股份有限公司股票交易自查期间相关机构或人员买卖股票情况的核查意见")</f>
        <v>冠城大通:中信证券股份有限公司关于冠城大通股份有限公司股票交易自查期间相关机构或人员买卖股票情况的核查意见</v>
      </c>
    </row>
    <row r="60" spans="1:3">
      <c r="A60" s="3" t="s">
        <v>8</v>
      </c>
      <c r="B60" s="3" t="s">
        <v>27</v>
      </c>
      <c r="C60" s="4" t="str">
        <f>HYPERLINK("http://news.windin.com/ns/bulletin.php?code=6547580D968A&amp;id=115193584&amp;type=1","冠城大通:关于相关内幕信息知情人买卖公司股票情况查询结果的公告")</f>
        <v>冠城大通:关于相关内幕信息知情人买卖公司股票情况查询结果的公告</v>
      </c>
    </row>
    <row r="61" spans="1:3">
      <c r="A61" s="3" t="s">
        <v>8</v>
      </c>
      <c r="B61" s="3" t="s">
        <v>27</v>
      </c>
      <c r="C61" s="4" t="str">
        <f>HYPERLINK("http://news.windin.com/ns/bulletin.php?code=697DB3D5968A&amp;id=115193574&amp;type=1","冠城大通:北京市中伦律师事务所关于冠城大通股份有限公司分拆大通(福建)新材料股份有限公司于上海证券交易所主板上市股票交易自查期间内相关方买卖股票情况的专项核查意见")</f>
        <v>冠城大通:北京市中伦律师事务所关于冠城大通股份有限公司分拆大通(福建)新材料股份有限公司于上海证券交易所主板上市股票交易自查期间内相关方买卖股票情况的专项核查意见</v>
      </c>
    </row>
    <row r="62" spans="1:3">
      <c r="A62" s="3" t="s">
        <v>8</v>
      </c>
      <c r="B62" s="3" t="s">
        <v>28</v>
      </c>
      <c r="C62" s="4" t="str">
        <f>HYPERLINK("http://news.windin.com/ns/bulletin.php?code=939997109686&amp;id=115190818&amp;type=1","星网锐捷:关于召开2019年年度股东大会的提示性公告")</f>
        <v>星网锐捷:关于召开2019年年度股东大会的提示性公告</v>
      </c>
    </row>
    <row r="63" spans="1:3">
      <c r="A63" s="3" t="s">
        <v>8</v>
      </c>
      <c r="B63" s="3" t="s">
        <v>29</v>
      </c>
      <c r="C63" s="4" t="str">
        <f>HYPERLINK("http://news.windin.com/ns/bulletin.php?code=FED612B49682&amp;id=115188578&amp;type=1","福日电子:关于公司及所属公司获得政府补助的公告")</f>
        <v>福日电子:关于公司及所属公司获得政府补助的公告</v>
      </c>
    </row>
    <row r="64" spans="1:3">
      <c r="A64" s="3" t="s">
        <v>8</v>
      </c>
      <c r="B64" s="3" t="s">
        <v>30</v>
      </c>
      <c r="C64" s="4" t="str">
        <f>HYPERLINK("http://news.windin.com/ns/bulletin.php?code=D47842619682&amp;id=115188334&amp;type=1","天马科技:关于使用闲置募集资金暂时补充流动资金的公告")</f>
        <v>天马科技:关于使用闲置募集资金暂时补充流动资金的公告</v>
      </c>
    </row>
    <row r="65" spans="1:3">
      <c r="A65" s="3" t="s">
        <v>8</v>
      </c>
      <c r="B65" s="3" t="s">
        <v>30</v>
      </c>
      <c r="C65" s="4" t="str">
        <f>HYPERLINK("http://news.windin.com/ns/bulletin.php?code=D5A4BE559682&amp;id=115188316&amp;type=1","天马科技:第三届监事会第十二次会议决议公告")</f>
        <v>天马科技:第三届监事会第十二次会议决议公告</v>
      </c>
    </row>
    <row r="66" spans="1:3">
      <c r="A66" s="3" t="s">
        <v>8</v>
      </c>
      <c r="B66" s="3" t="s">
        <v>30</v>
      </c>
      <c r="C66" s="4" t="str">
        <f>HYPERLINK("http://news.windin.com/ns/bulletin.php?code=CB1A9B759682&amp;id=115188292&amp;type=1","天马科技:海通证券股份有限公司关于福建天马科技集团股份有限公司使用闲置募集资金暂时补充流动资金的核查意见")</f>
        <v>天马科技:海通证券股份有限公司关于福建天马科技集团股份有限公司使用闲置募集资金暂时补充流动资金的核查意见</v>
      </c>
    </row>
    <row r="67" spans="1:3">
      <c r="A67" s="3" t="s">
        <v>8</v>
      </c>
      <c r="B67" s="3" t="s">
        <v>30</v>
      </c>
      <c r="C67" s="4" t="str">
        <f>HYPERLINK("http://news.windin.com/ns/bulletin.php?code=CE6DD8B99682&amp;id=115188280&amp;type=1","天马科技:第三届董事会第二十三次会议决议公告")</f>
        <v>天马科技:第三届董事会第二十三次会议决议公告</v>
      </c>
    </row>
    <row r="68" spans="1:3">
      <c r="A68" s="3" t="s">
        <v>8</v>
      </c>
      <c r="B68" s="3" t="s">
        <v>30</v>
      </c>
      <c r="C68" s="4" t="str">
        <f>HYPERLINK("http://news.windin.com/ns/bulletin.php?code=C51965B59682&amp;id=115188268&amp;type=1","天马科技:独立董事意见")</f>
        <v>天马科技:独立董事意见</v>
      </c>
    </row>
    <row r="69" spans="1:3">
      <c r="A69" s="3" t="s">
        <v>8</v>
      </c>
      <c r="B69" s="3" t="s">
        <v>30</v>
      </c>
      <c r="C69" s="4" t="str">
        <f>HYPERLINK("http://news.windin.com/ns/bulletin.php?code=D81F4E69967F&amp;id=115185334&amp;type=1","天马科技:独立董事意见")</f>
        <v>天马科技:独立董事意见</v>
      </c>
    </row>
    <row r="70" spans="1:3">
      <c r="A70" s="3" t="s">
        <v>8</v>
      </c>
      <c r="B70" s="3" t="s">
        <v>31</v>
      </c>
      <c r="C70" s="4" t="str">
        <f>HYPERLINK("http://news.windin.com/ns/bulletin.php?code=B12DA5029682&amp;id=115188160&amp;type=1","睿能科技:东吴证券股份有限公司关于睿能科技2020年第一季度营业利润同比下滑超过50%之专项现场检查报告")</f>
        <v>睿能科技:东吴证券股份有限公司关于睿能科技2020年第一季度营业利润同比下滑超过50%之专项现场检查报告</v>
      </c>
    </row>
    <row r="71" spans="1:3">
      <c r="A71" s="5" t="s">
        <v>32</v>
      </c>
      <c r="B71" s="5"/>
      <c r="C71"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2020-05-18T14:38:00Z</dcterms:created>
  <dcterms:modified xsi:type="dcterms:W3CDTF">2020-05-18T06:38:59Z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