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公司公告" sheetId="1" r:id="rId1"/>
  </sheets>
  <calcPr calcId="144525"/>
</workbook>
</file>

<file path=xl/sharedStrings.xml><?xml version="1.0" encoding="utf-8"?>
<sst xmlns="http://schemas.openxmlformats.org/spreadsheetml/2006/main" count="108" uniqueCount="24">
  <si>
    <t>公告日期</t>
  </si>
  <si>
    <t>证券代码</t>
  </si>
  <si>
    <t>公告标题</t>
  </si>
  <si>
    <t>2020-05-20</t>
  </si>
  <si>
    <t>000536.SZ</t>
  </si>
  <si>
    <t>300640.SZ</t>
  </si>
  <si>
    <t>000671.SZ</t>
  </si>
  <si>
    <t>300712.SZ</t>
  </si>
  <si>
    <t>002517.SZ</t>
  </si>
  <si>
    <t>002682.SZ</t>
  </si>
  <si>
    <t>603663.SH</t>
  </si>
  <si>
    <t>603636.SH</t>
  </si>
  <si>
    <t>300062.SZ</t>
  </si>
  <si>
    <t>603363.SH</t>
  </si>
  <si>
    <t>600436.SH</t>
  </si>
  <si>
    <t>603686.SH</t>
  </si>
  <si>
    <t>601933.SH</t>
  </si>
  <si>
    <t>002229.SZ</t>
  </si>
  <si>
    <t>002102.SZ</t>
  </si>
  <si>
    <t>603817.SH</t>
  </si>
  <si>
    <t>002674.SZ</t>
  </si>
  <si>
    <t>600493.SH</t>
  </si>
  <si>
    <t>603383.SH</t>
  </si>
  <si>
    <t>数据来源：Wind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</si>
</sst>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2">
    <font>
      <sz val="11"/>
      <color theme="1"/>
      <name val="宋体"/>
      <charset val="134"/>
      <scheme val="minor"/>
    </font>
    <font>
      <u/>
      <sz val="11"/>
      <color theme="10"/>
      <name val="宋体"/>
      <charset val="134"/>
      <scheme val="minor"/>
    </font>
    <font>
      <sz val="11"/>
      <color indexed="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7" fillId="0" borderId="0" applyFont="0" applyFill="0" applyBorder="0" applyAlignment="0" applyProtection="0">
      <alignment vertical="center"/>
    </xf>
    <xf numFmtId="0" fontId="3" fillId="25" borderId="0" applyNumberFormat="0" applyBorder="0" applyAlignment="0" applyProtection="0">
      <alignment vertical="center"/>
    </xf>
    <xf numFmtId="0" fontId="18" fillId="22"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3" fillId="5" borderId="0" applyNumberFormat="0" applyBorder="0" applyAlignment="0" applyProtection="0">
      <alignment vertical="center"/>
    </xf>
    <xf numFmtId="0" fontId="11" fillId="9" borderId="0" applyNumberFormat="0" applyBorder="0" applyAlignment="0" applyProtection="0">
      <alignment vertical="center"/>
    </xf>
    <xf numFmtId="43" fontId="7" fillId="0" borderId="0" applyFont="0" applyFill="0" applyBorder="0" applyAlignment="0" applyProtection="0">
      <alignment vertical="center"/>
    </xf>
    <xf numFmtId="0" fontId="12" fillId="28" borderId="0" applyNumberFormat="0" applyBorder="0" applyAlignment="0" applyProtection="0">
      <alignment vertical="center"/>
    </xf>
    <xf numFmtId="0" fontId="1" fillId="0" borderId="0" applyNumberFormat="0" applyFill="0" applyBorder="0" applyAlignment="0" applyProtection="0">
      <alignment vertical="center"/>
    </xf>
    <xf numFmtId="9" fontId="7" fillId="0" borderId="0" applyFont="0" applyFill="0" applyBorder="0" applyAlignment="0" applyProtection="0">
      <alignment vertical="center"/>
    </xf>
    <xf numFmtId="0" fontId="10" fillId="0" borderId="0" applyNumberFormat="0" applyFill="0" applyBorder="0" applyAlignment="0" applyProtection="0">
      <alignment vertical="center"/>
    </xf>
    <xf numFmtId="0" fontId="7" fillId="14" borderId="5" applyNumberFormat="0" applyFont="0" applyAlignment="0" applyProtection="0">
      <alignment vertical="center"/>
    </xf>
    <xf numFmtId="0" fontId="12" fillId="21" borderId="0" applyNumberFormat="0" applyBorder="0" applyAlignment="0" applyProtection="0">
      <alignment vertical="center"/>
    </xf>
    <xf numFmtId="0" fontId="9"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5" fillId="0" borderId="3" applyNumberFormat="0" applyFill="0" applyAlignment="0" applyProtection="0">
      <alignment vertical="center"/>
    </xf>
    <xf numFmtId="0" fontId="12" fillId="27"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3" borderId="4" applyNumberFormat="0" applyAlignment="0" applyProtection="0">
      <alignment vertical="center"/>
    </xf>
    <xf numFmtId="0" fontId="19" fillId="13" borderId="8" applyNumberFormat="0" applyAlignment="0" applyProtection="0">
      <alignment vertical="center"/>
    </xf>
    <xf numFmtId="0" fontId="4" fillId="4" borderId="2" applyNumberFormat="0" applyAlignment="0" applyProtection="0">
      <alignment vertical="center"/>
    </xf>
    <xf numFmtId="0" fontId="3" fillId="32" borderId="0" applyNumberFormat="0" applyBorder="0" applyAlignment="0" applyProtection="0">
      <alignment vertical="center"/>
    </xf>
    <xf numFmtId="0" fontId="12" fillId="17" borderId="0" applyNumberFormat="0" applyBorder="0" applyAlignment="0" applyProtection="0">
      <alignment vertical="center"/>
    </xf>
    <xf numFmtId="0" fontId="20" fillId="0" borderId="9" applyNumberFormat="0" applyFill="0" applyAlignment="0" applyProtection="0">
      <alignment vertical="center"/>
    </xf>
    <xf numFmtId="0" fontId="15" fillId="0" borderId="6" applyNumberFormat="0" applyFill="0" applyAlignment="0" applyProtection="0">
      <alignment vertical="center"/>
    </xf>
    <xf numFmtId="0" fontId="21" fillId="31" borderId="0" applyNumberFormat="0" applyBorder="0" applyAlignment="0" applyProtection="0">
      <alignment vertical="center"/>
    </xf>
    <xf numFmtId="0" fontId="17" fillId="19" borderId="0" applyNumberFormat="0" applyBorder="0" applyAlignment="0" applyProtection="0">
      <alignment vertical="center"/>
    </xf>
    <xf numFmtId="0" fontId="3" fillId="24" borderId="0" applyNumberFormat="0" applyBorder="0" applyAlignment="0" applyProtection="0">
      <alignment vertical="center"/>
    </xf>
    <xf numFmtId="0" fontId="12" fillId="12" borderId="0" applyNumberFormat="0" applyBorder="0" applyAlignment="0" applyProtection="0">
      <alignment vertical="center"/>
    </xf>
    <xf numFmtId="0" fontId="3" fillId="23" borderId="0" applyNumberFormat="0" applyBorder="0" applyAlignment="0" applyProtection="0">
      <alignment vertical="center"/>
    </xf>
    <xf numFmtId="0" fontId="3" fillId="3" borderId="0" applyNumberFormat="0" applyBorder="0" applyAlignment="0" applyProtection="0">
      <alignment vertical="center"/>
    </xf>
    <xf numFmtId="0" fontId="3" fillId="30" borderId="0" applyNumberFormat="0" applyBorder="0" applyAlignment="0" applyProtection="0">
      <alignment vertical="center"/>
    </xf>
    <xf numFmtId="0" fontId="3" fillId="8" borderId="0" applyNumberFormat="0" applyBorder="0" applyAlignment="0" applyProtection="0">
      <alignment vertical="center"/>
    </xf>
    <xf numFmtId="0" fontId="12" fillId="11" borderId="0" applyNumberFormat="0" applyBorder="0" applyAlignment="0" applyProtection="0">
      <alignment vertical="center"/>
    </xf>
    <xf numFmtId="0" fontId="12" fillId="16" borderId="0" applyNumberFormat="0" applyBorder="0" applyAlignment="0" applyProtection="0">
      <alignment vertical="center"/>
    </xf>
    <xf numFmtId="0" fontId="3" fillId="29" borderId="0" applyNumberFormat="0" applyBorder="0" applyAlignment="0" applyProtection="0">
      <alignment vertical="center"/>
    </xf>
    <xf numFmtId="0" fontId="3" fillId="7" borderId="0" applyNumberFormat="0" applyBorder="0" applyAlignment="0" applyProtection="0">
      <alignment vertical="center"/>
    </xf>
    <xf numFmtId="0" fontId="12" fillId="10" borderId="0" applyNumberFormat="0" applyBorder="0" applyAlignment="0" applyProtection="0">
      <alignment vertical="center"/>
    </xf>
    <xf numFmtId="0" fontId="3" fillId="2" borderId="0" applyNumberFormat="0" applyBorder="0" applyAlignment="0" applyProtection="0">
      <alignment vertical="center"/>
    </xf>
    <xf numFmtId="0" fontId="12" fillId="26" borderId="0" applyNumberFormat="0" applyBorder="0" applyAlignment="0" applyProtection="0">
      <alignment vertical="center"/>
    </xf>
    <xf numFmtId="0" fontId="12" fillId="15" borderId="0" applyNumberFormat="0" applyBorder="0" applyAlignment="0" applyProtection="0">
      <alignment vertical="center"/>
    </xf>
    <xf numFmtId="0" fontId="3" fillId="6" borderId="0" applyNumberFormat="0" applyBorder="0" applyAlignment="0" applyProtection="0">
      <alignment vertical="center"/>
    </xf>
    <xf numFmtId="0" fontId="12" fillId="18" borderId="0" applyNumberFormat="0" applyBorder="0" applyAlignment="0" applyProtection="0">
      <alignment vertical="center"/>
    </xf>
  </cellStyleXfs>
  <cellXfs count="6">
    <xf numFmtId="0" fontId="0" fillId="0" borderId="0" xfId="0">
      <alignment vertical="center"/>
    </xf>
    <xf numFmtId="49" fontId="0" fillId="0" borderId="0" xfId="0" applyNumberFormat="1" applyAlignment="1">
      <alignment vertical="top"/>
    </xf>
    <xf numFmtId="0" fontId="0" fillId="0" borderId="1" xfId="0" applyNumberFormat="1" applyBorder="1" applyAlignment="1">
      <alignment horizontal="center" vertical="center" wrapText="1"/>
    </xf>
    <xf numFmtId="49" fontId="0" fillId="0" borderId="1" xfId="0" applyNumberFormat="1" applyBorder="1" applyAlignment="1">
      <alignment vertical="top"/>
    </xf>
    <xf numFmtId="0" fontId="1" fillId="0" borderId="1" xfId="10" applyBorder="1" applyAlignment="1">
      <alignment vertical="top"/>
    </xf>
    <xf numFmtId="49" fontId="2" fillId="0" borderId="0" xfId="0" applyNumberFormat="1" applyFont="1" applyAlignment="1">
      <alignment vertical="top"/>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54"/>
  <sheetViews>
    <sheetView tabSelected="1" workbookViewId="0">
      <pane xSplit="2" ySplit="1" topLeftCell="C54" activePane="bottomRight" state="frozen"/>
      <selection/>
      <selection pane="topRight"/>
      <selection pane="bottomLeft"/>
      <selection pane="bottomRight" activeCell="A54" sqref="A54:A101"/>
    </sheetView>
  </sheetViews>
  <sheetFormatPr defaultColWidth="9" defaultRowHeight="13.5" outlineLevelCol="2"/>
  <cols>
    <col min="1" max="1" width="15.375" style="1" customWidth="1"/>
    <col min="2" max="2" width="10.5" style="1" customWidth="1"/>
    <col min="3" max="3" width="155.75" style="1" customWidth="1"/>
  </cols>
  <sheetData>
    <row r="1" spans="1:3">
      <c r="A1" s="2" t="s">
        <v>0</v>
      </c>
      <c r="B1" s="2" t="s">
        <v>1</v>
      </c>
      <c r="C1" s="2" t="s">
        <v>2</v>
      </c>
    </row>
    <row r="2" spans="1:3">
      <c r="A2" s="3" t="s">
        <v>3</v>
      </c>
      <c r="B2" s="3" t="s">
        <v>4</v>
      </c>
      <c r="C2" s="4" t="str">
        <f>HYPERLINK("http://news.windin.com/ns/bulletin.php?code=165508C39A5F&amp;id=115407578&amp;type=1","*ST华映:年报问询函")</f>
        <v>*ST华映:年报问询函</v>
      </c>
    </row>
    <row r="3" spans="1:3">
      <c r="A3" s="3" t="s">
        <v>3</v>
      </c>
      <c r="B3" s="3" t="s">
        <v>5</v>
      </c>
      <c r="C3" s="4" t="str">
        <f>HYPERLINK("http://news.windin.com/ns/bulletin.php?code=2B02931899CC&amp;id=115378170&amp;type=1","德艺文创:2020年第二次临时股东大会的法律意见书")</f>
        <v>德艺文创:2020年第二次临时股东大会的法律意见书</v>
      </c>
    </row>
    <row r="4" spans="1:3">
      <c r="A4" s="3" t="s">
        <v>3</v>
      </c>
      <c r="B4" s="3" t="s">
        <v>5</v>
      </c>
      <c r="C4" s="4" t="str">
        <f>HYPERLINK("http://news.windin.com/ns/bulletin.php?code=2C06AAAE99CC&amp;id=115378176&amp;type=1","德艺文创:2020年第二次临时股东大会的决议公告")</f>
        <v>德艺文创:2020年第二次临时股东大会的决议公告</v>
      </c>
    </row>
    <row r="5" spans="1:3">
      <c r="A5" s="3" t="s">
        <v>3</v>
      </c>
      <c r="B5" s="3" t="s">
        <v>5</v>
      </c>
      <c r="C5" s="4" t="str">
        <f>HYPERLINK("http://news.windin.com/ns/bulletin.php?code=2A2BA9D499CC&amp;id=115378158&amp;type=1","德艺文创:关于使用部分闲置募集资金进行现金管理的进展公告")</f>
        <v>德艺文创:关于使用部分闲置募集资金进行现金管理的进展公告</v>
      </c>
    </row>
    <row r="6" spans="1:3">
      <c r="A6" s="3" t="s">
        <v>3</v>
      </c>
      <c r="B6" s="3" t="s">
        <v>6</v>
      </c>
      <c r="C6" s="4" t="str">
        <f>HYPERLINK("http://news.windin.com/ns/bulletin.php?code=280E63B899CA&amp;id=115376132&amp;type=1","阳光城:2017年度第二期中期票据回售结果公告")</f>
        <v>阳光城:2017年度第二期中期票据回售结果公告</v>
      </c>
    </row>
    <row r="7" spans="1:3">
      <c r="A7" s="3" t="s">
        <v>3</v>
      </c>
      <c r="B7" s="3" t="s">
        <v>7</v>
      </c>
      <c r="C7" s="4" t="str">
        <f>HYPERLINK("http://news.windin.com/ns/bulletin.php?code=D72CB33C99C9&amp;id=115375870&amp;type=1","永福股份:2019年年度股东大会的法律意见书")</f>
        <v>永福股份:2019年年度股东大会的法律意见书</v>
      </c>
    </row>
    <row r="8" spans="1:3">
      <c r="A8" s="3" t="s">
        <v>3</v>
      </c>
      <c r="B8" s="3" t="s">
        <v>7</v>
      </c>
      <c r="C8" s="4" t="str">
        <f>HYPERLINK("http://news.windin.com/ns/bulletin.php?code=D72CB33699C9&amp;id=115375858&amp;type=1","永福股份:2019年年度股东大会决议")</f>
        <v>永福股份:2019年年度股东大会决议</v>
      </c>
    </row>
    <row r="9" spans="1:3">
      <c r="A9" s="3" t="s">
        <v>3</v>
      </c>
      <c r="B9" s="3" t="s">
        <v>8</v>
      </c>
      <c r="C9" s="4" t="str">
        <f>HYPERLINK("http://news.windin.com/ns/bulletin.php?code=6AA1724099C9&amp;id=115375522&amp;type=1","恺英网络:关于举行2019年度网上业绩说明会的公告")</f>
        <v>恺英网络:关于举行2019年度网上业绩说明会的公告</v>
      </c>
    </row>
    <row r="10" spans="1:3">
      <c r="A10" s="3" t="s">
        <v>3</v>
      </c>
      <c r="B10" s="3" t="s">
        <v>9</v>
      </c>
      <c r="C10" s="4" t="str">
        <f>HYPERLINK("http://news.windin.com/ns/bulletin.php?code=E9150D3D99C7&amp;id=115374178&amp;type=1","龙洲股份:2019年度股东大会决议公告")</f>
        <v>龙洲股份:2019年度股东大会决议公告</v>
      </c>
    </row>
    <row r="11" spans="1:3">
      <c r="A11" s="3" t="s">
        <v>3</v>
      </c>
      <c r="B11" s="3" t="s">
        <v>9</v>
      </c>
      <c r="C11" s="4" t="str">
        <f>HYPERLINK("http://news.windin.com/ns/bulletin.php?code=E85A579799C7&amp;id=115374174&amp;type=1","龙洲股份:2019年度股东大会的法律意见")</f>
        <v>龙洲股份:2019年度股东大会的法律意见</v>
      </c>
    </row>
    <row r="12" spans="1:3">
      <c r="A12" s="3" t="s">
        <v>3</v>
      </c>
      <c r="B12" s="3" t="s">
        <v>10</v>
      </c>
      <c r="C12" s="4" t="str">
        <f>HYPERLINK("http://news.windin.com/ns/bulletin.php?code=51FF648199C5&amp;id=115372776&amp;type=1","三祥新材:公开发行可转换公司债券2020年跟踪评级报告")</f>
        <v>三祥新材:公开发行可转换公司债券2020年跟踪评级报告</v>
      </c>
    </row>
    <row r="13" spans="1:3">
      <c r="A13" s="3" t="s">
        <v>3</v>
      </c>
      <c r="B13" s="3" t="s">
        <v>11</v>
      </c>
      <c r="C13" s="4" t="str">
        <f>HYPERLINK("http://news.windin.com/ns/bulletin.php?code=455F594699C5&amp;id=115372646&amp;type=1","南威软件:2019年年度股东大会会议资料")</f>
        <v>南威软件:2019年年度股东大会会议资料</v>
      </c>
    </row>
    <row r="14" spans="1:3">
      <c r="A14" s="3" t="s">
        <v>3</v>
      </c>
      <c r="B14" s="3" t="s">
        <v>11</v>
      </c>
      <c r="C14" s="4" t="str">
        <f>HYPERLINK("http://news.windin.com/ns/bulletin.php?code=4533CF0299C5&amp;id=115372610&amp;type=1","南威软件:关于使用部分闲置募集资金购买理财产品到期赎回并继续购买理财产品的公告")</f>
        <v>南威软件:关于使用部分闲置募集资金购买理财产品到期赎回并继续购买理财产品的公告</v>
      </c>
    </row>
    <row r="15" spans="1:3">
      <c r="A15" s="3" t="s">
        <v>3</v>
      </c>
      <c r="B15" s="3" t="s">
        <v>10</v>
      </c>
      <c r="C15" s="4" t="str">
        <f>HYPERLINK("http://news.windin.com/ns/bulletin.php?code=451E70AB99C5&amp;id=115372604&amp;type=1","三祥新材:关于公开发行可转换公司债券2020年跟踪评级结果的公告")</f>
        <v>三祥新材:关于公开发行可转换公司债券2020年跟踪评级结果的公告</v>
      </c>
    </row>
    <row r="16" spans="1:3">
      <c r="A16" s="3" t="s">
        <v>3</v>
      </c>
      <c r="B16" s="3" t="s">
        <v>12</v>
      </c>
      <c r="C16" s="4" t="str">
        <f>HYPERLINK("http://news.windin.com/ns/bulletin.php?code=4F24AEC099C3&amp;id=115371540&amp;type=1","中能电气:2019年度股东大会之法律意见书")</f>
        <v>中能电气:2019年度股东大会之法律意见书</v>
      </c>
    </row>
    <row r="17" spans="1:3">
      <c r="A17" s="3" t="s">
        <v>3</v>
      </c>
      <c r="B17" s="3" t="s">
        <v>12</v>
      </c>
      <c r="C17" s="4" t="str">
        <f>HYPERLINK("http://news.windin.com/ns/bulletin.php?code=4EB0CEA599C3&amp;id=115371536&amp;type=1","中能电气:第五届监事会第四次会议决议公告")</f>
        <v>中能电气:第五届监事会第四次会议决议公告</v>
      </c>
    </row>
    <row r="18" spans="1:3">
      <c r="A18" s="3" t="s">
        <v>3</v>
      </c>
      <c r="B18" s="3" t="s">
        <v>12</v>
      </c>
      <c r="C18" s="4" t="str">
        <f>HYPERLINK("http://news.windin.com/ns/bulletin.php?code=49CEF75099C3&amp;id=115371530&amp;type=1","中能电气:2019年度股东大会决议公告")</f>
        <v>中能电气:2019年度股东大会决议公告</v>
      </c>
    </row>
    <row r="19" spans="1:3">
      <c r="A19" s="3" t="s">
        <v>3</v>
      </c>
      <c r="B19" s="3" t="s">
        <v>13</v>
      </c>
      <c r="C19" s="4" t="str">
        <f>HYPERLINK("http://news.windin.com/ns/bulletin.php?code=159A6F3799C2&amp;id=115370576&amp;type=1","傲农生物:验资报告")</f>
        <v>傲农生物:验资报告</v>
      </c>
    </row>
    <row r="20" spans="1:3">
      <c r="A20" s="3" t="s">
        <v>3</v>
      </c>
      <c r="B20" s="3" t="s">
        <v>13</v>
      </c>
      <c r="C20" s="4" t="str">
        <f>HYPERLINK("http://news.windin.com/ns/bulletin.php?code=1593F38899C2&amp;id=115370568&amp;type=1","傲农生物:北京市中伦律师事务所关于福建傲农生物科技集团股份有限公司投资者权益变动及非公开发行股票免于发出要约事宜的专项核查意见")</f>
        <v>傲农生物:北京市中伦律师事务所关于福建傲农生物科技集团股份有限公司投资者权益变动及非公开发行股票免于发出要约事宜的专项核查意见</v>
      </c>
    </row>
    <row r="21" spans="1:3">
      <c r="A21" s="3" t="s">
        <v>3</v>
      </c>
      <c r="B21" s="3" t="s">
        <v>13</v>
      </c>
      <c r="C21" s="4" t="str">
        <f>HYPERLINK("http://news.windin.com/ns/bulletin.php?code=1A80868599C2&amp;id=115370582&amp;type=1","傲农生物:北京市中伦律师事务所关于福建傲农生物科技集团股份有限公司2018年限制性股票激励计划回购注销部分限制性股票的法律意见书")</f>
        <v>傲农生物:北京市中伦律师事务所关于福建傲农生物科技集团股份有限公司2018年限制性股票激励计划回购注销部分限制性股票的法律意见书</v>
      </c>
    </row>
    <row r="22" spans="1:3">
      <c r="A22" s="3" t="s">
        <v>3</v>
      </c>
      <c r="B22" s="3" t="s">
        <v>13</v>
      </c>
      <c r="C22" s="4" t="str">
        <f>HYPERLINK("http://news.windin.com/ns/bulletin.php?code=151912CA99C2&amp;id=115370566&amp;type=1","傲农生物:以自筹资金预先投入募集资金投资项目的鉴证报告")</f>
        <v>傲农生物:以自筹资金预先投入募集资金投资项目的鉴证报告</v>
      </c>
    </row>
    <row r="23" spans="1:3">
      <c r="A23" s="3" t="s">
        <v>3</v>
      </c>
      <c r="B23" s="3" t="s">
        <v>13</v>
      </c>
      <c r="C23" s="4" t="str">
        <f>HYPERLINK("http://news.windin.com/ns/bulletin.php?code=1532167899C2&amp;id=115370552&amp;type=1","傲农生物:关于签订募集资金专户存储三方和四方监管协议的公告")</f>
        <v>傲农生物:关于签订募集资金专户存储三方和四方监管协议的公告</v>
      </c>
    </row>
    <row r="24" spans="1:3">
      <c r="A24" s="3" t="s">
        <v>3</v>
      </c>
      <c r="B24" s="3" t="s">
        <v>13</v>
      </c>
      <c r="C24" s="4" t="str">
        <f>HYPERLINK("http://news.windin.com/ns/bulletin.php?code=15AD8F3599C2&amp;id=115370544&amp;type=1","傲农生物:关于回购注销部分已授予但尚未解除限售的限制性股票的公告")</f>
        <v>傲农生物:关于回购注销部分已授予但尚未解除限售的限制性股票的公告</v>
      </c>
    </row>
    <row r="25" spans="1:3">
      <c r="A25" s="3" t="s">
        <v>3</v>
      </c>
      <c r="B25" s="3" t="s">
        <v>13</v>
      </c>
      <c r="C25" s="4" t="str">
        <f>HYPERLINK("http://news.windin.com/ns/bulletin.php?code=151912BA99C2&amp;id=115370542&amp;type=1","傲农生物:非公开发行股票发行情况报告书")</f>
        <v>傲农生物:非公开发行股票发行情况报告书</v>
      </c>
    </row>
    <row r="26" spans="1:3">
      <c r="A26" s="3" t="s">
        <v>3</v>
      </c>
      <c r="B26" s="3" t="s">
        <v>13</v>
      </c>
      <c r="C26" s="4" t="str">
        <f>HYPERLINK("http://news.windin.com/ns/bulletin.php?code=151912B799C2&amp;id=115370540&amp;type=1","傲农生物:非公开发行股票发行结果暨股本变动公告")</f>
        <v>傲农生物:非公开发行股票发行结果暨股本变动公告</v>
      </c>
    </row>
    <row r="27" spans="1:3">
      <c r="A27" s="3" t="s">
        <v>3</v>
      </c>
      <c r="B27" s="3" t="s">
        <v>13</v>
      </c>
      <c r="C27" s="4" t="str">
        <f>HYPERLINK("http://news.windin.com/ns/bulletin.php?code=14884B3899C2&amp;id=115370534&amp;type=1","傲农生物:国泰君安证券股份有限公司关于福建傲农生物科技集团股份有限公司非公开发行的发行过程和认购对象合规性之审核报告")</f>
        <v>傲农生物:国泰君安证券股份有限公司关于福建傲农生物科技集团股份有限公司非公开发行的发行过程和认购对象合规性之审核报告</v>
      </c>
    </row>
    <row r="28" spans="1:3">
      <c r="A28" s="3" t="s">
        <v>3</v>
      </c>
      <c r="B28" s="3" t="s">
        <v>13</v>
      </c>
      <c r="C28" s="4" t="str">
        <f>HYPERLINK("http://news.windin.com/ns/bulletin.php?code=1B151AC099C2&amp;id=115370590&amp;type=1","傲农生物:关于使用募集资金置换预先投入募投项目的自筹资金的公告")</f>
        <v>傲农生物:关于使用募集资金置换预先投入募投项目的自筹资金的公告</v>
      </c>
    </row>
    <row r="29" spans="1:3">
      <c r="A29" s="3" t="s">
        <v>3</v>
      </c>
      <c r="B29" s="3" t="s">
        <v>13</v>
      </c>
      <c r="C29" s="4" t="str">
        <f>HYPERLINK("http://news.windin.com/ns/bulletin.php?code=159A6F2599C2&amp;id=115370536&amp;type=1","傲农生物:关于股东权益变动的提示性公告")</f>
        <v>傲农生物:关于股东权益变动的提示性公告</v>
      </c>
    </row>
    <row r="30" spans="1:3">
      <c r="A30" s="3" t="s">
        <v>3</v>
      </c>
      <c r="B30" s="3" t="s">
        <v>13</v>
      </c>
      <c r="C30" s="4" t="str">
        <f>HYPERLINK("http://news.windin.com/ns/bulletin.php?code=15AD8F2399C2&amp;id=115370498&amp;type=1","傲农生物:2019年年度股东大会决议公告")</f>
        <v>傲农生物:2019年年度股东大会决议公告</v>
      </c>
    </row>
    <row r="31" spans="1:3">
      <c r="A31" s="3" t="s">
        <v>3</v>
      </c>
      <c r="B31" s="3" t="s">
        <v>13</v>
      </c>
      <c r="C31" s="4" t="str">
        <f>HYPERLINK("http://news.windin.com/ns/bulletin.php?code=15A2283D99C2&amp;id=115370496&amp;type=1","傲农生物:第二届监事会第十六次会议决议公告")</f>
        <v>傲农生物:第二届监事会第十六次会议决议公告</v>
      </c>
    </row>
    <row r="32" spans="1:3">
      <c r="A32" s="3" t="s">
        <v>3</v>
      </c>
      <c r="B32" s="3" t="s">
        <v>13</v>
      </c>
      <c r="C32" s="4" t="str">
        <f>HYPERLINK("http://news.windin.com/ns/bulletin.php?code=15BDD9C099C2&amp;id=115370510&amp;type=1","傲农生物:北京市中伦律师事务所关于福建傲农生物科技集团股份有限公司非公开发行股票发行过程和认购对象合规性的法律意见书")</f>
        <v>傲农生物:北京市中伦律师事务所关于福建傲农生物科技集团股份有限公司非公开发行股票发行过程和认购对象合规性的法律意见书</v>
      </c>
    </row>
    <row r="33" spans="1:3">
      <c r="A33" s="3" t="s">
        <v>3</v>
      </c>
      <c r="B33" s="3" t="s">
        <v>13</v>
      </c>
      <c r="C33" s="4" t="str">
        <f>HYPERLINK("http://news.windin.com/ns/bulletin.php?code=15B479DB99C2&amp;id=115370502&amp;type=1","傲农生物:国泰君安证券股份有限公司关于福建傲农生物科技集团股份有限公司以2019年非公开发行A股股票募集资金置换募投项目已投入自筹资金的核查意见")</f>
        <v>傲农生物:国泰君安证券股份有限公司关于福建傲农生物科技集团股份有限公司以2019年非公开发行A股股票募集资金置换募投项目已投入自筹资金的核查意见</v>
      </c>
    </row>
    <row r="34" spans="1:3">
      <c r="A34" s="3" t="s">
        <v>3</v>
      </c>
      <c r="B34" s="3" t="s">
        <v>13</v>
      </c>
      <c r="C34" s="4" t="str">
        <f>HYPERLINK("http://news.windin.com/ns/bulletin.php?code=1532166299C2&amp;id=115370494&amp;type=1","傲农生物:2019年年度股东大会的法律意见书")</f>
        <v>傲农生物:2019年年度股东大会的法律意见书</v>
      </c>
    </row>
    <row r="35" spans="1:3">
      <c r="A35" s="3" t="s">
        <v>3</v>
      </c>
      <c r="B35" s="3" t="s">
        <v>13</v>
      </c>
      <c r="C35" s="4" t="str">
        <f>HYPERLINK("http://news.windin.com/ns/bulletin.php?code=14884B2D99C2&amp;id=115370488&amp;type=1","傲农生物:简式权益变动报告书")</f>
        <v>傲农生物:简式权益变动报告书</v>
      </c>
    </row>
    <row r="36" spans="1:3">
      <c r="A36" s="3" t="s">
        <v>3</v>
      </c>
      <c r="B36" s="3" t="s">
        <v>13</v>
      </c>
      <c r="C36" s="4" t="str">
        <f>HYPERLINK("http://news.windin.com/ns/bulletin.php?code=1BDFD67C99C2&amp;id=115370584&amp;type=1","傲农生物:北京市中伦律师事务所关于福建傲农生物科技集团股份有限公司2017年限制性股票激励计划回购注销部分限制性股票的法律意见书")</f>
        <v>傲农生物:北京市中伦律师事务所关于福建傲农生物科技集团股份有限公司2017年限制性股票激励计划回购注销部分限制性股票的法律意见书</v>
      </c>
    </row>
    <row r="37" spans="1:3">
      <c r="A37" s="3" t="s">
        <v>3</v>
      </c>
      <c r="B37" s="3" t="s">
        <v>13</v>
      </c>
      <c r="C37" s="4" t="str">
        <f>HYPERLINK("http://news.windin.com/ns/bulletin.php?code=15AD8F1D99C2&amp;id=115370478&amp;type=1","傲农生物:第二届董事会第二十六次会议决议公告")</f>
        <v>傲农生物:第二届董事会第二十六次会议决议公告</v>
      </c>
    </row>
    <row r="38" spans="1:3">
      <c r="A38" s="3" t="s">
        <v>3</v>
      </c>
      <c r="B38" s="3" t="s">
        <v>13</v>
      </c>
      <c r="C38" s="4" t="str">
        <f>HYPERLINK("http://news.windin.com/ns/bulletin.php?code=153A7CD599C2&amp;id=115370470&amp;type=1","傲农生物:关于回购注销部分限制性股票通知债权人的公告")</f>
        <v>傲农生物:关于回购注销部分限制性股票通知债权人的公告</v>
      </c>
    </row>
    <row r="39" spans="1:3">
      <c r="A39" s="3" t="s">
        <v>3</v>
      </c>
      <c r="B39" s="3" t="s">
        <v>13</v>
      </c>
      <c r="C39" s="4" t="str">
        <f>HYPERLINK("http://news.windin.com/ns/bulletin.php?code=1519129F99C2&amp;id=115370466&amp;type=1","傲农生物:独立董事关于公司第二届董事会第二十六次会议相关事项的独立意见")</f>
        <v>傲农生物:独立董事关于公司第二届董事会第二十六次会议相关事项的独立意见</v>
      </c>
    </row>
    <row r="40" spans="1:3">
      <c r="A40" s="3" t="s">
        <v>3</v>
      </c>
      <c r="B40" s="3" t="s">
        <v>14</v>
      </c>
      <c r="C40" s="4" t="str">
        <f>HYPERLINK("http://news.windin.com/ns/bulletin.php?code=1A2E61E899C0&amp;id=115369390&amp;type=1","片仔癀:2019年年度股东大会决议公告")</f>
        <v>片仔癀:2019年年度股东大会决议公告</v>
      </c>
    </row>
    <row r="41" spans="1:3">
      <c r="A41" s="3" t="s">
        <v>3</v>
      </c>
      <c r="B41" s="3" t="s">
        <v>14</v>
      </c>
      <c r="C41" s="4" t="str">
        <f>HYPERLINK("http://news.windin.com/ns/bulletin.php?code=1A72DA7C99C0&amp;id=115369370&amp;type=1","片仔癀:2019年年度股东大会法律意见书")</f>
        <v>片仔癀:2019年年度股东大会法律意见书</v>
      </c>
    </row>
    <row r="42" spans="1:3">
      <c r="A42" s="3" t="s">
        <v>3</v>
      </c>
      <c r="B42" s="3" t="s">
        <v>15</v>
      </c>
      <c r="C42" s="4" t="str">
        <f>HYPERLINK("http://news.windin.com/ns/bulletin.php?code=D42F466399BB&amp;id=115366820&amp;type=1","龙马环卫:2019年年度权益分派实施公告")</f>
        <v>龙马环卫:2019年年度权益分派实施公告</v>
      </c>
    </row>
    <row r="43" spans="1:3">
      <c r="A43" s="3" t="s">
        <v>3</v>
      </c>
      <c r="B43" s="3" t="s">
        <v>16</v>
      </c>
      <c r="C43" s="4" t="str">
        <f>HYPERLINK("http://news.windin.com/ns/bulletin.php?code=88705A5C99B9&amp;id=115364922&amp;type=1","永辉超市:2019年年度股东大会的法律意见书")</f>
        <v>永辉超市:2019年年度股东大会的法律意见书</v>
      </c>
    </row>
    <row r="44" spans="1:3">
      <c r="A44" s="3" t="s">
        <v>3</v>
      </c>
      <c r="B44" s="3" t="s">
        <v>16</v>
      </c>
      <c r="C44" s="4" t="str">
        <f>HYPERLINK("http://news.windin.com/ns/bulletin.php?code=886F718A99B9&amp;id=115364898&amp;type=1","永辉超市:2019年年度股东大会决议公告")</f>
        <v>永辉超市:2019年年度股东大会决议公告</v>
      </c>
    </row>
    <row r="45" spans="1:3">
      <c r="A45" s="3" t="s">
        <v>3</v>
      </c>
      <c r="B45" s="3" t="s">
        <v>17</v>
      </c>
      <c r="C45" s="4" t="str">
        <f>HYPERLINK("http://news.windin.com/ns/bulletin.php?code=4CDCD1BC99B3&amp;id=115359474&amp;type=1","鸿博股份:关于使用部分闲置募集资金进行现金管理的进展公告")</f>
        <v>鸿博股份:关于使用部分闲置募集资金进行现金管理的进展公告</v>
      </c>
    </row>
    <row r="46" spans="1:3">
      <c r="A46" s="3" t="s">
        <v>3</v>
      </c>
      <c r="B46" s="3" t="s">
        <v>18</v>
      </c>
      <c r="C46" s="4" t="str">
        <f>HYPERLINK("http://news.windin.com/ns/bulletin.php?code=26B34E8C99B1&amp;id=115357140&amp;type=1","ST冠福:关于重大资产重组标的资产减值测试专项审核报告")</f>
        <v>ST冠福:关于重大资产重组标的资产减值测试专项审核报告</v>
      </c>
    </row>
    <row r="47" spans="1:3">
      <c r="A47" s="3" t="s">
        <v>3</v>
      </c>
      <c r="B47" s="3" t="s">
        <v>18</v>
      </c>
      <c r="C47" s="4" t="str">
        <f>HYPERLINK("http://news.windin.com/ns/bulletin.php?code=259D132F99B1&amp;id=115357126&amp;type=1","ST冠福:第六届董事会第二十八次会议决议公告")</f>
        <v>ST冠福:第六届董事会第二十八次会议决议公告</v>
      </c>
    </row>
    <row r="48" spans="1:3">
      <c r="A48" s="3" t="s">
        <v>3</v>
      </c>
      <c r="B48" s="3" t="s">
        <v>18</v>
      </c>
      <c r="C48" s="4" t="str">
        <f>HYPERLINK("http://news.windin.com/ns/bulletin.php?code=2AA785FB99B1&amp;id=115357144&amp;type=1","ST冠福:独立董事关于重大资产重组标的资产减值测试报告的独立意见")</f>
        <v>ST冠福:独立董事关于重大资产重组标的资产减值测试报告的独立意见</v>
      </c>
    </row>
    <row r="49" spans="1:3">
      <c r="A49" s="3" t="s">
        <v>3</v>
      </c>
      <c r="B49" s="3" t="s">
        <v>18</v>
      </c>
      <c r="C49" s="4" t="str">
        <f>HYPERLINK("http://news.windin.com/ns/bulletin.php?code=211E8D4899B1&amp;id=115357114&amp;type=1","ST冠福:关于重大资产重组标的资产减值测试报告")</f>
        <v>ST冠福:关于重大资产重组标的资产减值测试报告</v>
      </c>
    </row>
    <row r="50" spans="1:3">
      <c r="A50" s="3" t="s">
        <v>3</v>
      </c>
      <c r="B50" s="3" t="s">
        <v>19</v>
      </c>
      <c r="C50" s="4" t="str">
        <f>HYPERLINK("http://news.windin.com/ns/bulletin.php?code=63DF177C99AE&amp;id=115353882&amp;type=1","海峡环保:关于选举第三届监事会职工代表监事的公告")</f>
        <v>海峡环保:关于选举第三届监事会职工代表监事的公告</v>
      </c>
    </row>
    <row r="51" spans="1:3">
      <c r="A51" s="3" t="s">
        <v>3</v>
      </c>
      <c r="B51" s="3" t="s">
        <v>20</v>
      </c>
      <c r="C51" s="4" t="str">
        <f>HYPERLINK("http://news.windin.com/ns/bulletin.php?code=A993753999AD&amp;id=115353188&amp;type=1","兴业科技:关于控股股东部分股份延期购回的公告")</f>
        <v>兴业科技:关于控股股东部分股份延期购回的公告</v>
      </c>
    </row>
    <row r="52" spans="1:3">
      <c r="A52" s="3" t="s">
        <v>3</v>
      </c>
      <c r="B52" s="3" t="s">
        <v>21</v>
      </c>
      <c r="C52" s="4" t="str">
        <f>HYPERLINK("http://news.windin.com/ns/bulletin.php?code=F84FC98A99A2&amp;id=115339056&amp;type=1","凤竹纺织:2019年度股东大会会议资料")</f>
        <v>凤竹纺织:2019年度股东大会会议资料</v>
      </c>
    </row>
    <row r="53" spans="1:3">
      <c r="A53" s="3" t="s">
        <v>3</v>
      </c>
      <c r="B53" s="3" t="s">
        <v>22</v>
      </c>
      <c r="C53" s="4" t="str">
        <f>HYPERLINK("http://news.windin.com/ns/bulletin.php?code=F0DD6ED099A2&amp;id=115338876&amp;type=1","顶点软件:关于使用闲置自有资金购买理财产品的进展公告")</f>
        <v>顶点软件:关于使用闲置自有资金购买理财产品的进展公告</v>
      </c>
    </row>
    <row r="54" spans="1:3">
      <c r="A54" s="5" t="s">
        <v>23</v>
      </c>
      <c r="B54" s="5"/>
      <c r="C54" s="5"/>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公司公告</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chenjie</cp:lastModifiedBy>
  <dcterms:created xsi:type="dcterms:W3CDTF">2020-05-20T14:20:00Z</dcterms:created>
  <dcterms:modified xsi:type="dcterms:W3CDTF">2020-05-20T06:21:26Z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