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<sst xmlns="http://schemas.openxmlformats.org/spreadsheetml/2006/main" count="184" uniqueCount="25">
  <si>
    <t>公告日期</t>
  </si>
  <si>
    <t>证券代码</t>
  </si>
  <si>
    <t>公告标题</t>
  </si>
  <si>
    <t>2020-05-25</t>
  </si>
  <si>
    <t>300132.SZ</t>
  </si>
  <si>
    <t>603678.SH</t>
  </si>
  <si>
    <t>601566.SH</t>
  </si>
  <si>
    <t>2020-05-23</t>
  </si>
  <si>
    <t>300650.SZ</t>
  </si>
  <si>
    <t>002512.SZ</t>
  </si>
  <si>
    <t>002102.SZ</t>
  </si>
  <si>
    <t>000671.SZ</t>
  </si>
  <si>
    <t>002752.SZ</t>
  </si>
  <si>
    <t>300648.SZ</t>
  </si>
  <si>
    <t>002529.SZ</t>
  </si>
  <si>
    <t>603383.SH</t>
  </si>
  <si>
    <t>603668.SH</t>
  </si>
  <si>
    <t>600103.SH</t>
  </si>
  <si>
    <t>000797.SZ</t>
  </si>
  <si>
    <t>300605.SZ</t>
  </si>
  <si>
    <t>603555.SH</t>
  </si>
  <si>
    <t>600203.SH</t>
  </si>
  <si>
    <t>603696.SH</t>
  </si>
  <si>
    <t>002098.SZ</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</si>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</sst>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5" borderId="0" applyNumberFormat="0" applyBorder="0" applyAlignment="0" applyProtection="0">
      <alignment vertical="center"/>
    </xf>
    <xf numFmtId="0" fontId="18" fillId="22"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5"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8"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19" fillId="13" borderId="8" applyNumberFormat="0" applyAlignment="0" applyProtection="0">
      <alignment vertical="center"/>
    </xf>
    <xf numFmtId="0" fontId="4" fillId="4" borderId="2" applyNumberFormat="0" applyAlignment="0" applyProtection="0">
      <alignment vertical="center"/>
    </xf>
    <xf numFmtId="0" fontId="3" fillId="32" borderId="0" applyNumberFormat="0" applyBorder="0" applyAlignment="0" applyProtection="0">
      <alignment vertical="center"/>
    </xf>
    <xf numFmtId="0" fontId="12" fillId="17"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21" fillId="31" borderId="0" applyNumberFormat="0" applyBorder="0" applyAlignment="0" applyProtection="0">
      <alignment vertical="center"/>
    </xf>
    <xf numFmtId="0" fontId="17" fillId="19" borderId="0" applyNumberFormat="0" applyBorder="0" applyAlignment="0" applyProtection="0">
      <alignment vertical="center"/>
    </xf>
    <xf numFmtId="0" fontId="3" fillId="24" borderId="0" applyNumberFormat="0" applyBorder="0" applyAlignment="0" applyProtection="0">
      <alignment vertical="center"/>
    </xf>
    <xf numFmtId="0" fontId="12" fillId="12" borderId="0" applyNumberFormat="0" applyBorder="0" applyAlignment="0" applyProtection="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3" fillId="29" borderId="0" applyNumberFormat="0" applyBorder="0" applyAlignment="0" applyProtection="0">
      <alignment vertical="center"/>
    </xf>
    <xf numFmtId="0" fontId="3" fillId="7"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3" fillId="6"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2"/>
  <sheetViews>
    <sheetView tabSelected="1" workbookViewId="0">
      <pane xSplit="2" ySplit="1" topLeftCell="C71" activePane="bottomRight" state="frozen"/>
      <selection/>
      <selection pane="topRight"/>
      <selection pane="bottomLeft"/>
      <selection pane="bottomRight" activeCell="A92" sqref="A92: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HYPERLINK("http://news.windin.com/ns/bulletin.php?code=0EF500499E18&amp;id=115560330&amp;type=1","青松股份:关于公司第一大股东部分股份质押及解除质押的公告")</f>
        <v>青松股份:关于公司第一大股东部分股份质押及解除质押的公告</v>
      </c>
    </row>
    <row r="3" spans="1:3">
      <c r="A3" s="3" t="s">
        <v>3</v>
      </c>
      <c r="B3" s="3" t="s">
        <v>5</v>
      </c>
      <c r="C3" s="4" t="str">
        <f>HYPERLINK("http://news.windin.com/ns/bulletin.php?code=C5D1D4289D86&amp;id=115557316&amp;type=1","火炬电子:公开发行可转换公司债券募集说明书")</f>
        <v>火炬电子:公开发行可转换公司债券募集说明书</v>
      </c>
    </row>
    <row r="4" spans="1:3">
      <c r="A4" s="3" t="s">
        <v>3</v>
      </c>
      <c r="B4" s="3" t="s">
        <v>5</v>
      </c>
      <c r="C4" s="4" t="str">
        <f>HYPERLINK("http://news.windin.com/ns/bulletin.php?code=C515D10D9D86&amp;id=115557314&amp;type=1","火炬电子:公开发行可转换公司债券信用评级报告")</f>
        <v>火炬电子:公开发行可转换公司债券信用评级报告</v>
      </c>
    </row>
    <row r="5" spans="1:3">
      <c r="A5" s="3" t="s">
        <v>3</v>
      </c>
      <c r="B5" s="3" t="s">
        <v>5</v>
      </c>
      <c r="C5" s="4" t="str">
        <f>HYPERLINK("http://news.windin.com/ns/bulletin.php?code=C515D1069D86&amp;id=115557300&amp;type=1","火炬电子:公开发行可转换公司债券募集说明书摘要")</f>
        <v>火炬电子:公开发行可转换公司债券募集说明书摘要</v>
      </c>
    </row>
    <row r="6" spans="1:3">
      <c r="A6" s="3" t="s">
        <v>3</v>
      </c>
      <c r="B6" s="3" t="s">
        <v>5</v>
      </c>
      <c r="C6" s="4" t="str">
        <f>HYPERLINK("http://news.windin.com/ns/bulletin.php?code=EB30F3979D86&amp;id=115557318&amp;type=1","火炬电子:公开发行可转换公司债券之发行公告")</f>
        <v>火炬电子:公开发行可转换公司债券之发行公告</v>
      </c>
    </row>
    <row r="7" spans="1:3">
      <c r="A7" s="3" t="s">
        <v>3</v>
      </c>
      <c r="B7" s="3" t="s">
        <v>5</v>
      </c>
      <c r="C7" s="4" t="str">
        <f>HYPERLINK("http://news.windin.com/ns/bulletin.php?code=C5DB68E29D86&amp;id=115557296&amp;type=1","火炬电子:第五届监事会第四次会议决议的公告")</f>
        <v>火炬电子:第五届监事会第四次会议决议的公告</v>
      </c>
    </row>
    <row r="8" spans="1:3">
      <c r="A8" s="3" t="s">
        <v>3</v>
      </c>
      <c r="B8" s="3" t="s">
        <v>5</v>
      </c>
      <c r="C8" s="4" t="str">
        <f>HYPERLINK("http://news.windin.com/ns/bulletin.php?code=C6E51C699D86&amp;id=115557288&amp;type=1","火炬电子:关于独立董事对董事会审议的相关事项的独立意见")</f>
        <v>火炬电子:关于独立董事对董事会审议的相关事项的独立意见</v>
      </c>
    </row>
    <row r="9" spans="1:3">
      <c r="A9" s="3" t="s">
        <v>3</v>
      </c>
      <c r="B9" s="3" t="s">
        <v>5</v>
      </c>
      <c r="C9" s="4" t="str">
        <f>HYPERLINK("http://news.windin.com/ns/bulletin.php?code=C5CD2F8A9D86&amp;id=115557274&amp;type=1","火炬电子:公开发行可转换公司债券之网上路演公告")</f>
        <v>火炬电子:公开发行可转换公司债券之网上路演公告</v>
      </c>
    </row>
    <row r="10" spans="1:3">
      <c r="A10" s="3" t="s">
        <v>3</v>
      </c>
      <c r="B10" s="3" t="s">
        <v>5</v>
      </c>
      <c r="C10" s="4" t="str">
        <f>HYPERLINK("http://news.windin.com/ns/bulletin.php?code=C5CD2F849D86&amp;id=115557260&amp;type=1","火炬电子:第五届董事会第四次会议决议的公告")</f>
        <v>火炬电子:第五届董事会第四次会议决议的公告</v>
      </c>
    </row>
    <row r="11" spans="1:3">
      <c r="A11" s="3" t="s">
        <v>3</v>
      </c>
      <c r="B11" s="3" t="s">
        <v>6</v>
      </c>
      <c r="C11" s="4" t="str">
        <f>HYPERLINK("http://news.windin.com/ns/bulletin.php?code=2CAF8C249D86&amp;id=115557230&amp;type=1","九牧王:2019年年度权益分派实施公告")</f>
        <v>九牧王:2019年年度权益分派实施公告</v>
      </c>
    </row>
    <row r="12" spans="1:3">
      <c r="A12" s="3" t="s">
        <v>7</v>
      </c>
      <c r="B12" s="3" t="s">
        <v>8</v>
      </c>
      <c r="C12" s="4" t="str">
        <f>HYPERLINK("http://news.windin.com/ns/bulletin.php?code=95D72B8C9C33&amp;id=115546788&amp;type=1","太龙照明:拟以现金收购股权所涉及的博思达资产组价值项目资产评估报告")</f>
        <v>太龙照明:拟以现金收购股权所涉及的博思达资产组价值项目资产评估报告</v>
      </c>
    </row>
    <row r="13" spans="1:3">
      <c r="A13" s="3" t="s">
        <v>7</v>
      </c>
      <c r="B13" s="3" t="s">
        <v>8</v>
      </c>
      <c r="C13" s="4" t="str">
        <f>HYPERLINK("http://news.windin.com/ns/bulletin.php?code=76A886869C33&amp;id=115546778&amp;type=1","太龙照明:审阅报告")</f>
        <v>太龙照明:审阅报告</v>
      </c>
    </row>
    <row r="14" spans="1:3">
      <c r="A14" s="3" t="s">
        <v>7</v>
      </c>
      <c r="B14" s="3" t="s">
        <v>8</v>
      </c>
      <c r="C14" s="4" t="str">
        <f>HYPERLINK("http://news.windin.com/ns/bulletin.php?code=6CFA9BB99C33&amp;id=115546766&amp;type=1","太龙照明:重大资产购买暨关联交易报告书(草案)")</f>
        <v>太龙照明:重大资产购买暨关联交易报告书(草案)</v>
      </c>
    </row>
    <row r="15" spans="1:3">
      <c r="A15" s="3" t="s">
        <v>7</v>
      </c>
      <c r="B15" s="3" t="s">
        <v>8</v>
      </c>
      <c r="C15" s="4" t="str">
        <f>HYPERLINK("http://news.windin.com/ns/bulletin.php?code=763A3A039C33&amp;id=115546768&amp;type=1","太龙照明:前次募集资金使用情况鉴证报告")</f>
        <v>太龙照明:前次募集资金使用情况鉴证报告</v>
      </c>
    </row>
    <row r="16" spans="1:3">
      <c r="A16" s="3" t="s">
        <v>7</v>
      </c>
      <c r="B16" s="3" t="s">
        <v>8</v>
      </c>
      <c r="C16" s="4" t="str">
        <f>HYPERLINK("http://news.windin.com/ns/bulletin.php?code=6D46C49A9C33&amp;id=115546764&amp;type=1","太龙照明:审计报告")</f>
        <v>太龙照明:审计报告</v>
      </c>
    </row>
    <row r="17" spans="1:3">
      <c r="A17" s="3" t="s">
        <v>7</v>
      </c>
      <c r="B17" s="3" t="s">
        <v>8</v>
      </c>
      <c r="C17" s="4" t="str">
        <f>HYPERLINK("http://news.windin.com/ns/bulletin.php?code=7082E7109C33&amp;id=115546760&amp;type=1","太龙照明:非公开发行A股股票预案")</f>
        <v>太龙照明:非公开发行A股股票预案</v>
      </c>
    </row>
    <row r="18" spans="1:3">
      <c r="A18" s="3" t="s">
        <v>7</v>
      </c>
      <c r="B18" s="3" t="s">
        <v>8</v>
      </c>
      <c r="C18" s="4" t="str">
        <f>HYPERLINK("http://news.windin.com/ns/bulletin.php?code=6D4EF4469C33&amp;id=115546762&amp;type=1","太龙照明:关于本次非公开发行股票不存在直接或通过利益相关方向参与认购的投资者提供财务资助或补偿的公告")</f>
        <v>太龙照明:关于本次非公开发行股票不存在直接或通过利益相关方向参与认购的投资者提供财务资助或补偿的公告</v>
      </c>
    </row>
    <row r="19" spans="1:3">
      <c r="A19" s="3" t="s">
        <v>7</v>
      </c>
      <c r="B19" s="3" t="s">
        <v>8</v>
      </c>
      <c r="C19" s="4" t="str">
        <f>HYPERLINK("http://news.windin.com/ns/bulletin.php?code=6DAB43B79C33&amp;id=115546750&amp;type=1","太龙照明:天风证券股份有限公司关于公司本次交易产业政策和交易类型之独立财务顾问核查意见")</f>
        <v>太龙照明:天风证券股份有限公司关于公司本次交易产业政策和交易类型之独立财务顾问核查意见</v>
      </c>
    </row>
    <row r="20" spans="1:3">
      <c r="A20" s="3" t="s">
        <v>7</v>
      </c>
      <c r="B20" s="3" t="s">
        <v>8</v>
      </c>
      <c r="C20" s="4" t="str">
        <f>HYPERLINK("http://news.windin.com/ns/bulletin.php?code=6D4EF4439C33&amp;id=115546758&amp;type=1","太龙照明:关于召开2020年度第一次临时股东大会的通知")</f>
        <v>太龙照明:关于召开2020年度第一次临时股东大会的通知</v>
      </c>
    </row>
    <row r="21" spans="1:3">
      <c r="A21" s="3" t="s">
        <v>7</v>
      </c>
      <c r="B21" s="3" t="s">
        <v>8</v>
      </c>
      <c r="C21" s="4" t="str">
        <f>HYPERLINK("http://news.windin.com/ns/bulletin.php?code=6D4A92539C33&amp;id=115546756&amp;type=1","太龙照明:关于最近五年被证券监管部门和交易所采取监管措施或处罚及整改情况的公告")</f>
        <v>太龙照明:关于最近五年被证券监管部门和交易所采取监管措施或处罚及整改情况的公告</v>
      </c>
    </row>
    <row r="22" spans="1:3">
      <c r="A22" s="3" t="s">
        <v>7</v>
      </c>
      <c r="B22" s="3" t="s">
        <v>8</v>
      </c>
      <c r="C22" s="4" t="str">
        <f>HYPERLINK("http://news.windin.com/ns/bulletin.php?code=6CFA9BAE9C33&amp;id=115546752&amp;type=1","太龙照明:天风证券股份有限公司关于公司重大资产购买摊薄即期回报及其填补措施和承诺的核查意见")</f>
        <v>太龙照明:天风证券股份有限公司关于公司重大资产购买摊薄即期回报及其填补措施和承诺的核查意见</v>
      </c>
    </row>
    <row r="23" spans="1:3">
      <c r="A23" s="3" t="s">
        <v>7</v>
      </c>
      <c r="B23" s="3" t="s">
        <v>8</v>
      </c>
      <c r="C23" s="4" t="str">
        <f>HYPERLINK("http://news.windin.com/ns/bulletin.php?code=6CFA9BAB9C33&amp;id=115546748&amp;type=1","太龙照明:天风证券股份有限公司关于公司重大资产购买暨关联交易之独立财务顾问报告")</f>
        <v>太龙照明:天风证券股份有限公司关于公司重大资产购买暨关联交易之独立财务顾问报告</v>
      </c>
    </row>
    <row r="24" spans="1:3">
      <c r="A24" s="3" t="s">
        <v>7</v>
      </c>
      <c r="B24" s="3" t="s">
        <v>8</v>
      </c>
      <c r="C24" s="4" t="str">
        <f>HYPERLINK("http://news.windin.com/ns/bulletin.php?code=6E096B4B9C33&amp;id=115546746&amp;type=1","太龙照明:董事会关于评估机构独立性,评估假设前提合理性,评估方法与评估目的的相关性及评估定价公允性的说明")</f>
        <v>太龙照明:董事会关于评估机构独立性,评估假设前提合理性,评估方法与评估目的的相关性及评估定价公允性的说明</v>
      </c>
    </row>
    <row r="25" spans="1:3">
      <c r="A25" s="3" t="s">
        <v>7</v>
      </c>
      <c r="B25" s="3" t="s">
        <v>8</v>
      </c>
      <c r="C25" s="4" t="str">
        <f>HYPERLINK("http://news.windin.com/ns/bulletin.php?code=6D6559B39C33&amp;id=115546744&amp;type=1","太龙照明:天风证券股份有限公司在充分尽职调查和内核的基础上出具的承诺")</f>
        <v>太龙照明:天风证券股份有限公司在充分尽职调查和内核的基础上出具的承诺</v>
      </c>
    </row>
    <row r="26" spans="1:3">
      <c r="A26" s="3" t="s">
        <v>7</v>
      </c>
      <c r="B26" s="3" t="s">
        <v>8</v>
      </c>
      <c r="C26" s="4" t="str">
        <f>HYPERLINK("http://news.windin.com/ns/bulletin.php?code=6D65D0DD9C33&amp;id=115546742&amp;type=1","太龙照明:独立董事关于公司创业板非公开发行股票方案论证分析报告的专项独立意见")</f>
        <v>太龙照明:独立董事关于公司创业板非公开发行股票方案论证分析报告的专项独立意见</v>
      </c>
    </row>
    <row r="27" spans="1:3">
      <c r="A27" s="3" t="s">
        <v>7</v>
      </c>
      <c r="B27" s="3" t="s">
        <v>8</v>
      </c>
      <c r="C27" s="4" t="str">
        <f>HYPERLINK("http://news.windin.com/ns/bulletin.php?code=6A7D06419C33&amp;id=115546740&amp;type=1","太龙照明:未来三年(2020-2022年)股东回报规划")</f>
        <v>太龙照明:未来三年(2020-2022年)股东回报规划</v>
      </c>
    </row>
    <row r="28" spans="1:3">
      <c r="A28" s="3" t="s">
        <v>7</v>
      </c>
      <c r="B28" s="3" t="s">
        <v>8</v>
      </c>
      <c r="C28" s="4" t="str">
        <f>HYPERLINK("http://news.windin.com/ns/bulletin.php?code=6D46C4949C33&amp;id=115546738&amp;type=1","太龙照明:独立董事关于第三届董事会第十三次会议相关事项的事前认可意见")</f>
        <v>太龙照明:独立董事关于第三届董事会第十三次会议相关事项的事前认可意见</v>
      </c>
    </row>
    <row r="29" spans="1:3">
      <c r="A29" s="3" t="s">
        <v>7</v>
      </c>
      <c r="B29" s="3" t="s">
        <v>8</v>
      </c>
      <c r="C29" s="4" t="str">
        <f>HYPERLINK("http://news.windin.com/ns/bulletin.php?code=6D51FD539C33&amp;id=115546736&amp;type=1","太龙照明:关于本次重大资产重组摊薄即期回报情况及填补措施的公告")</f>
        <v>太龙照明:关于本次重大资产重组摊薄即期回报情况及填补措施的公告</v>
      </c>
    </row>
    <row r="30" spans="1:3">
      <c r="A30" s="3" t="s">
        <v>7</v>
      </c>
      <c r="B30" s="3" t="s">
        <v>8</v>
      </c>
      <c r="C30" s="4" t="str">
        <f>HYPERLINK("http://news.windin.com/ns/bulletin.php?code=6A7D063C9C33&amp;id=115546734&amp;type=1","太龙照明:董事会关于本次交易不构成《上市公司重大资产重组管理办法》第十三条规定的重组上市情形的说明")</f>
        <v>太龙照明:董事会关于本次交易不构成《上市公司重大资产重组管理办法》第十三条规定的重组上市情形的说明</v>
      </c>
    </row>
    <row r="31" spans="1:3">
      <c r="A31" s="3" t="s">
        <v>7</v>
      </c>
      <c r="B31" s="3" t="s">
        <v>8</v>
      </c>
      <c r="C31" s="4" t="str">
        <f>HYPERLINK("http://news.windin.com/ns/bulletin.php?code=6D3495C49C33&amp;id=115546732&amp;type=1","太龙照明:董事会关于重大资产购买暨关联交易履行法定程序的完备性,合规性及提交的法律文件有效性的说明")</f>
        <v>太龙照明:董事会关于重大资产购买暨关联交易履行法定程序的完备性,合规性及提交的法律文件有效性的说明</v>
      </c>
    </row>
    <row r="32" spans="1:3">
      <c r="A32" s="3" t="s">
        <v>7</v>
      </c>
      <c r="B32" s="3" t="s">
        <v>8</v>
      </c>
      <c r="C32" s="4" t="str">
        <f>HYPERLINK("http://news.windin.com/ns/bulletin.php?code=6DAB43B19C33&amp;id=115546722&amp;type=1","太龙照明:关于所提供信息真实性,准确性和完整性的承诺函")</f>
        <v>太龙照明:关于所提供信息真实性,准确性和完整性的承诺函</v>
      </c>
    </row>
    <row r="33" spans="1:3">
      <c r="A33" s="3" t="s">
        <v>7</v>
      </c>
      <c r="B33" s="3" t="s">
        <v>8</v>
      </c>
      <c r="C33" s="4" t="str">
        <f>HYPERLINK("http://news.windin.com/ns/bulletin.php?code=6D46C48D9C33&amp;id=115546718&amp;type=1","太龙照明:关于非公开发行股票摊薄即期回报的填补措施及相关主体承诺的公告")</f>
        <v>太龙照明:关于非公开发行股票摊薄即期回报的填补措施及相关主体承诺的公告</v>
      </c>
    </row>
    <row r="34" spans="1:3">
      <c r="A34" s="3" t="s">
        <v>7</v>
      </c>
      <c r="B34" s="3" t="s">
        <v>8</v>
      </c>
      <c r="C34" s="4" t="str">
        <f>HYPERLINK("http://news.windin.com/ns/bulletin.php?code=6A7D06319C33&amp;id=115546716&amp;type=1","太龙照明:非公开发行A股股票募集资金使用可行性分析报告")</f>
        <v>太龙照明:非公开发行A股股票募集资金使用可行性分析报告</v>
      </c>
    </row>
    <row r="35" spans="1:3">
      <c r="A35" s="3" t="s">
        <v>7</v>
      </c>
      <c r="B35" s="3" t="s">
        <v>8</v>
      </c>
      <c r="C35" s="4" t="str">
        <f>HYPERLINK("http://news.windin.com/ns/bulletin.php?code=6D4A924B9C33&amp;id=115546730&amp;type=1","太龙照明:第三届董事会第十三次会议决议公告")</f>
        <v>太龙照明:第三届董事会第十三次会议决议公告</v>
      </c>
    </row>
    <row r="36" spans="1:3">
      <c r="A36" s="3" t="s">
        <v>7</v>
      </c>
      <c r="B36" s="3" t="s">
        <v>8</v>
      </c>
      <c r="C36" s="4" t="str">
        <f>HYPERLINK("http://news.windin.com/ns/bulletin.php?code=6CFA9BA49C33&amp;id=115546728&amp;type=1","太龙照明:前次募集资金使用情况报告(截至2019年12月31日)")</f>
        <v>太龙照明:前次募集资金使用情况报告(截至2019年12月31日)</v>
      </c>
    </row>
    <row r="37" spans="1:3">
      <c r="A37" s="3" t="s">
        <v>7</v>
      </c>
      <c r="B37" s="3" t="s">
        <v>8</v>
      </c>
      <c r="C37" s="4" t="str">
        <f>HYPERLINK("http://news.windin.com/ns/bulletin.php?code=6D65D0CF9C33&amp;id=115546726&amp;type=1","太龙照明:关于变更部分募集资金用途的公告")</f>
        <v>太龙照明:关于变更部分募集资金用途的公告</v>
      </c>
    </row>
    <row r="38" spans="1:3">
      <c r="A38" s="3" t="s">
        <v>7</v>
      </c>
      <c r="B38" s="3" t="s">
        <v>8</v>
      </c>
      <c r="C38" s="4" t="str">
        <f>HYPERLINK("http://news.windin.com/ns/bulletin.php?code=6D4EF43D9C33&amp;id=115546724&amp;type=1","太龙照明:第三届监事会第八次会议决议公告")</f>
        <v>太龙照明:第三届监事会第八次会议决议公告</v>
      </c>
    </row>
    <row r="39" spans="1:3">
      <c r="A39" s="3" t="s">
        <v>7</v>
      </c>
      <c r="B39" s="3" t="s">
        <v>8</v>
      </c>
      <c r="C39" s="4" t="str">
        <f>HYPERLINK("http://news.windin.com/ns/bulletin.php?code=6D6559AA9C33&amp;id=115546720&amp;type=1","太龙照明:关于本次非公开发行A股股票涉及关联交易的公告")</f>
        <v>太龙照明:关于本次非公开发行A股股票涉及关联交易的公告</v>
      </c>
    </row>
    <row r="40" spans="1:3">
      <c r="A40" s="3" t="s">
        <v>7</v>
      </c>
      <c r="B40" s="3" t="s">
        <v>8</v>
      </c>
      <c r="C40" s="4" t="str">
        <f>HYPERLINK("http://news.windin.com/ns/bulletin.php?code=6D65D0D29C33&amp;id=115546714&amp;type=1","太龙照明:天风证券股份有限公司关于公司股票价格波动是否达到《关于规范上市公司信息披露及相关各方行为的通知》第五条相关标准的核查意见")</f>
        <v>太龙照明:天风证券股份有限公司关于公司股票价格波动是否达到《关于规范上市公司信息披露及相关各方行为的通知》第五条相关标准的核查意见</v>
      </c>
    </row>
    <row r="41" spans="1:3">
      <c r="A41" s="3" t="s">
        <v>7</v>
      </c>
      <c r="B41" s="3" t="s">
        <v>8</v>
      </c>
      <c r="C41" s="4" t="str">
        <f>HYPERLINK("http://news.windin.com/ns/bulletin.php?code=6E096B459C33&amp;id=115546712&amp;type=1","太龙照明:关于与特定对象签署附条件生效的股份认购协议的公告")</f>
        <v>太龙照明:关于与特定对象签署附条件生效的股份认购协议的公告</v>
      </c>
    </row>
    <row r="42" spans="1:3">
      <c r="A42" s="3" t="s">
        <v>7</v>
      </c>
      <c r="B42" s="3" t="s">
        <v>8</v>
      </c>
      <c r="C42" s="4" t="str">
        <f>HYPERLINK("http://news.windin.com/ns/bulletin.php?code=6A7D06289C33&amp;id=115546710&amp;type=1","太龙照明:董事会关于本次重大资产购买符合《上市公司重大资产重组管理办法》第十一条规定的说明")</f>
        <v>太龙照明:董事会关于本次重大资产购买符合《上市公司重大资产重组管理办法》第十一条规定的说明</v>
      </c>
    </row>
    <row r="43" spans="1:3">
      <c r="A43" s="3" t="s">
        <v>7</v>
      </c>
      <c r="B43" s="3" t="s">
        <v>8</v>
      </c>
      <c r="C43" s="4" t="str">
        <f>HYPERLINK("http://news.windin.com/ns/bulletin.php?code=6D4A92469C33&amp;id=115546706&amp;type=1","太龙照明:天风证券股份有限公司关于公司重大资产购买前十二个月内购买,出售资产情况的核查意见")</f>
        <v>太龙照明:天风证券股份有限公司关于公司重大资产购买前十二个月内购买,出售资产情况的核查意见</v>
      </c>
    </row>
    <row r="44" spans="1:3">
      <c r="A44" s="3" t="s">
        <v>7</v>
      </c>
      <c r="B44" s="3" t="s">
        <v>8</v>
      </c>
      <c r="C44" s="4" t="str">
        <f>HYPERLINK("http://news.windin.com/ns/bulletin.php?code=6D6559A59C33&amp;id=115546704&amp;type=1","太龙照明:关于重大资产购买前十二个月内购买,出售资产情况的说明")</f>
        <v>太龙照明:关于重大资产购买前十二个月内购买,出售资产情况的说明</v>
      </c>
    </row>
    <row r="45" spans="1:3">
      <c r="A45" s="3" t="s">
        <v>7</v>
      </c>
      <c r="B45" s="3" t="s">
        <v>8</v>
      </c>
      <c r="C45" s="4" t="str">
        <f>HYPERLINK("http://news.windin.com/ns/bulletin.php?code=6E3F9C979C33&amp;id=115546700&amp;type=1","太龙照明:董事会关于公司股票价格波动未达到《关于规范上市公司信息披露及相关各方行为的通知》相关标准的说明")</f>
        <v>太龙照明:董事会关于公司股票价格波动未达到《关于规范上市公司信息披露及相关各方行为的通知》相关标准的说明</v>
      </c>
    </row>
    <row r="46" spans="1:3">
      <c r="A46" s="3" t="s">
        <v>7</v>
      </c>
      <c r="B46" s="3" t="s">
        <v>8</v>
      </c>
      <c r="C46" s="4" t="str">
        <f>HYPERLINK("http://news.windin.com/ns/bulletin.php?code=6D51FD4C9C33&amp;id=115546702&amp;type=1","太龙照明:北京市君合律师事务所关于公司重大资产重组的法律意见书")</f>
        <v>太龙照明:北京市君合律师事务所关于公司重大资产重组的法律意见书</v>
      </c>
    </row>
    <row r="47" spans="1:3">
      <c r="A47" s="3" t="s">
        <v>7</v>
      </c>
      <c r="B47" s="3" t="s">
        <v>8</v>
      </c>
      <c r="C47" s="4" t="str">
        <f>HYPERLINK("http://news.windin.com/ns/bulletin.php?code=6CFA9B9B9C33&amp;id=115546698&amp;type=1","太龙照明:重大资产购买暨关联交易报告书(草案)摘要")</f>
        <v>太龙照明:重大资产购买暨关联交易报告书(草案)摘要</v>
      </c>
    </row>
    <row r="48" spans="1:3">
      <c r="A48" s="3" t="s">
        <v>7</v>
      </c>
      <c r="B48" s="3" t="s">
        <v>8</v>
      </c>
      <c r="C48" s="4" t="str">
        <f>HYPERLINK("http://news.windin.com/ns/bulletin.php?code=6D3495BC9C33&amp;id=115546696&amp;type=1","太龙照明:交易对方关于本次交易采取的保密措施及保密制度的说明")</f>
        <v>太龙照明:交易对方关于本次交易采取的保密措施及保密制度的说明</v>
      </c>
    </row>
    <row r="49" spans="1:3">
      <c r="A49" s="3" t="s">
        <v>7</v>
      </c>
      <c r="B49" s="3" t="s">
        <v>8</v>
      </c>
      <c r="C49" s="4" t="str">
        <f>HYPERLINK("http://news.windin.com/ns/bulletin.php?code=6D4EF4349C33&amp;id=115546694&amp;type=1","太龙照明:关于非公开发行股票引入战略投资者并签署战略合作协议的公告")</f>
        <v>太龙照明:关于非公开发行股票引入战略投资者并签署战略合作协议的公告</v>
      </c>
    </row>
    <row r="50" spans="1:3">
      <c r="A50" s="3" t="s">
        <v>7</v>
      </c>
      <c r="B50" s="3" t="s">
        <v>8</v>
      </c>
      <c r="C50" s="4" t="str">
        <f>HYPERLINK("http://news.windin.com/ns/bulletin.php?code=6E096B3E9C33&amp;id=115546692&amp;type=1","太龙照明:关于提请股东大会批准庄占龙免于以要约收购方式增持公司股份的公告")</f>
        <v>太龙照明:关于提请股东大会批准庄占龙免于以要约收购方式增持公司股份的公告</v>
      </c>
    </row>
    <row r="51" spans="1:3">
      <c r="A51" s="3" t="s">
        <v>7</v>
      </c>
      <c r="B51" s="3" t="s">
        <v>8</v>
      </c>
      <c r="C51" s="4" t="str">
        <f>HYPERLINK("http://news.windin.com/ns/bulletin.php?code=6DAB43AB9C33&amp;id=115546690&amp;type=1","太龙照明:独立董事关于第三届董事会第十三次会议相关事项的独立意见")</f>
        <v>太龙照明:独立董事关于第三届董事会第十三次会议相关事项的独立意见</v>
      </c>
    </row>
    <row r="52" spans="1:3">
      <c r="A52" s="3" t="s">
        <v>7</v>
      </c>
      <c r="B52" s="3" t="s">
        <v>8</v>
      </c>
      <c r="C52" s="4" t="str">
        <f>HYPERLINK("http://news.windin.com/ns/bulletin.php?code=6A7D061F9C33&amp;id=115546688&amp;type=1","太龙照明:创业板非公开发行股票方案论证分析报告")</f>
        <v>太龙照明:创业板非公开发行股票方案论证分析报告</v>
      </c>
    </row>
    <row r="53" spans="1:3">
      <c r="A53" s="3" t="s">
        <v>7</v>
      </c>
      <c r="B53" s="3" t="s">
        <v>8</v>
      </c>
      <c r="C53" s="4" t="str">
        <f>HYPERLINK("http://news.windin.com/ns/bulletin.php?code=6D65599F9C33&amp;id=115546684&amp;type=1","太龙照明:关于本次交易采取的保密措施及保密制度的说明")</f>
        <v>太龙照明:关于本次交易采取的保密措施及保密制度的说明</v>
      </c>
    </row>
    <row r="54" spans="1:3">
      <c r="A54" s="3" t="s">
        <v>7</v>
      </c>
      <c r="B54" s="3" t="s">
        <v>8</v>
      </c>
      <c r="C54" s="4" t="str">
        <f>HYPERLINK("http://news.windin.com/ns/bulletin.php?code=6D65D0C89C33&amp;id=115546682&amp;type=1","太龙照明:天风证券股份有限公司关于公司变更募集资金用途的核查意见")</f>
        <v>太龙照明:天风证券股份有限公司关于公司变更募集资金用途的核查意见</v>
      </c>
    </row>
    <row r="55" spans="1:3">
      <c r="A55" s="3" t="s">
        <v>7</v>
      </c>
      <c r="B55" s="3" t="s">
        <v>8</v>
      </c>
      <c r="C55" s="4" t="str">
        <f>HYPERLINK("http://news.windin.com/ns/bulletin.php?code=6D46C4879C33&amp;id=115546680&amp;type=1","太龙照明:天风证券股份有限公司关于公司本次交易相关内幕知情人买卖股票情况的自查报告之专项核查意见")</f>
        <v>太龙照明:天风证券股份有限公司关于公司本次交易相关内幕知情人买卖股票情况的自查报告之专项核查意见</v>
      </c>
    </row>
    <row r="56" spans="1:3">
      <c r="A56" s="3" t="s">
        <v>7</v>
      </c>
      <c r="B56" s="3" t="s">
        <v>8</v>
      </c>
      <c r="C56" s="4" t="str">
        <f>HYPERLINK("http://news.windin.com/ns/bulletin.php?code=6D4A923F9C33&amp;id=115546674&amp;type=1","太龙照明:天风证券股份有限公司关于公司重大资产重组中有偿聘请第三方行为的核查意见")</f>
        <v>太龙照明:天风证券股份有限公司关于公司重大资产重组中有偿聘请第三方行为的核查意见</v>
      </c>
    </row>
    <row r="57" spans="1:3">
      <c r="A57" s="3" t="s">
        <v>7</v>
      </c>
      <c r="B57" s="3" t="s">
        <v>8</v>
      </c>
      <c r="C57" s="4" t="str">
        <f>HYPERLINK("http://news.windin.com/ns/bulletin.php?code=6D3495B79C33&amp;id=115546672&amp;type=1","太龙照明:董事会关于本次交易相关主体符合《关于加强与上市公司重大资产重组相关股票异常交易监管的暂行规定》第十三条要求的说明")</f>
        <v>太龙照明:董事会关于本次交易相关主体符合《关于加强与上市公司重大资产重组相关股票异常交易监管的暂行规定》第十三条要求的说明</v>
      </c>
    </row>
    <row r="58" spans="1:3">
      <c r="A58" s="3" t="s">
        <v>7</v>
      </c>
      <c r="B58" s="3" t="s">
        <v>8</v>
      </c>
      <c r="C58" s="4" t="str">
        <f>HYPERLINK("http://news.windin.com/ns/bulletin.php?code=6D4EF42F9C33&amp;id=115546686&amp;type=1","太龙照明:董事会关于本次交易符合《关于规范上市公司重大资产重组若干问题的规定》第四条规定的说明")</f>
        <v>太龙照明:董事会关于本次交易符合《关于规范上市公司重大资产重组若干问题的规定》第四条规定的说明</v>
      </c>
    </row>
    <row r="59" spans="1:3">
      <c r="A59" s="3" t="s">
        <v>7</v>
      </c>
      <c r="B59" s="3" t="s">
        <v>8</v>
      </c>
      <c r="C59" s="4" t="str">
        <f>HYPERLINK("http://news.windin.com/ns/bulletin.php?code=6CFA9B969C33&amp;id=115546678&amp;type=1","太龙照明:董事会关于重大资产重组的一般风险提示公告")</f>
        <v>太龙照明:董事会关于重大资产重组的一般风险提示公告</v>
      </c>
    </row>
    <row r="60" spans="1:3">
      <c r="A60" s="3" t="s">
        <v>7</v>
      </c>
      <c r="B60" s="3" t="s">
        <v>8</v>
      </c>
      <c r="C60" s="4" t="str">
        <f>HYPERLINK("http://news.windin.com/ns/bulletin.php?code=6A7D061A9C33&amp;id=115546670&amp;type=1","太龙照明:关于非公开发行A股股票预案披露的提示性公告")</f>
        <v>太龙照明:关于非公开发行A股股票预案披露的提示性公告</v>
      </c>
    </row>
    <row r="61" spans="1:3">
      <c r="A61" s="3" t="s">
        <v>7</v>
      </c>
      <c r="B61" s="3" t="s">
        <v>9</v>
      </c>
      <c r="C61" s="4" t="str">
        <f>HYPERLINK("http://news.windin.com/ns/bulletin.php?code=4F7C51E09C31&amp;id=115546510&amp;type=1","达华智能:2019年度股东大会的法律意见")</f>
        <v>达华智能:2019年度股东大会的法律意见</v>
      </c>
    </row>
    <row r="62" spans="1:3">
      <c r="A62" s="3" t="s">
        <v>7</v>
      </c>
      <c r="B62" s="3" t="s">
        <v>9</v>
      </c>
      <c r="C62" s="4" t="str">
        <f>HYPERLINK("http://news.windin.com/ns/bulletin.php?code=4EB3A0A89C31&amp;id=115546508&amp;type=1","达华智能:2019年度股东大会决议公告")</f>
        <v>达华智能:2019年度股东大会决议公告</v>
      </c>
    </row>
    <row r="63" spans="1:3">
      <c r="A63" s="3" t="s">
        <v>7</v>
      </c>
      <c r="B63" s="3" t="s">
        <v>10</v>
      </c>
      <c r="C63" s="4" t="str">
        <f>HYPERLINK("http://news.windin.com/ns/bulletin.php?code=5C1992879C30&amp;id=115546410&amp;type=1","ST冠福:2019年度股东大会的法律意见书")</f>
        <v>ST冠福:2019年度股东大会的法律意见书</v>
      </c>
    </row>
    <row r="64" spans="1:3">
      <c r="A64" s="3" t="s">
        <v>7</v>
      </c>
      <c r="B64" s="3" t="s">
        <v>10</v>
      </c>
      <c r="C64" s="4" t="str">
        <f>HYPERLINK("http://news.windin.com/ns/bulletin.php?code=5C47436F9C30&amp;id=115546408&amp;type=1","ST冠福:2019年度股东大会决议公告")</f>
        <v>ST冠福:2019年度股东大会决议公告</v>
      </c>
    </row>
    <row r="65" spans="1:3">
      <c r="A65" s="3" t="s">
        <v>7</v>
      </c>
      <c r="B65" s="3" t="s">
        <v>11</v>
      </c>
      <c r="C65" s="4" t="str">
        <f>HYPERLINK("http://news.windin.com/ns/bulletin.php?code=6296FAB39C29&amp;id=115545322&amp;type=1","阳光城:关于为参股子公司嘉兴荣阳置业提供担保的公告")</f>
        <v>阳光城:关于为参股子公司嘉兴荣阳置业提供担保的公告</v>
      </c>
    </row>
    <row r="66" spans="1:3">
      <c r="A66" s="3" t="s">
        <v>7</v>
      </c>
      <c r="B66" s="3" t="s">
        <v>11</v>
      </c>
      <c r="C66" s="4" t="str">
        <f>HYPERLINK("http://news.windin.com/ns/bulletin.php?code=6290DD3B9C29&amp;id=115545252&amp;type=1","阳光城:关于为参股子公司广州汉国恒生提供担保的公告")</f>
        <v>阳光城:关于为参股子公司广州汉国恒生提供担保的公告</v>
      </c>
    </row>
    <row r="67" spans="1:3">
      <c r="A67" s="3" t="s">
        <v>7</v>
      </c>
      <c r="B67" s="3" t="s">
        <v>12</v>
      </c>
      <c r="C67" s="4" t="str">
        <f>HYPERLINK("http://news.windin.com/ns/bulletin.php?code=F5A1D48C9C27&amp;id=115544694&amp;type=1","昇兴股份:关于控股股东部分股份质押的公告")</f>
        <v>昇兴股份:关于控股股东部分股份质押的公告</v>
      </c>
    </row>
    <row r="68" spans="1:3">
      <c r="A68" s="3" t="s">
        <v>7</v>
      </c>
      <c r="B68" s="3" t="s">
        <v>13</v>
      </c>
      <c r="C68" s="4" t="str">
        <f>HYPERLINK("http://news.windin.com/ns/bulletin.php?code=4777D0DC9C27&amp;id=115544488&amp;type=1","星云股份:简式权益变动报告书(二)")</f>
        <v>星云股份:简式权益变动报告书(二)</v>
      </c>
    </row>
    <row r="69" spans="1:3">
      <c r="A69" s="3" t="s">
        <v>7</v>
      </c>
      <c r="B69" s="3" t="s">
        <v>13</v>
      </c>
      <c r="C69" s="4" t="str">
        <f>HYPERLINK("http://news.windin.com/ns/bulletin.php?code=475F568E9C27&amp;id=115544486&amp;type=1","星云股份:简式权益变动报告书(一)")</f>
        <v>星云股份:简式权益变动报告书(一)</v>
      </c>
    </row>
    <row r="70" spans="1:3">
      <c r="A70" s="3" t="s">
        <v>7</v>
      </c>
      <c r="B70" s="3" t="s">
        <v>13</v>
      </c>
      <c r="C70" s="4" t="str">
        <f>HYPERLINK("http://news.windin.com/ns/bulletin.php?code=471DB3229C27&amp;id=115544484&amp;type=1","星云股份:关于公司持股5%以上股东股权质押延期购回及补充质押的公告")</f>
        <v>星云股份:关于公司持股5%以上股东股权质押延期购回及补充质押的公告</v>
      </c>
    </row>
    <row r="71" spans="1:3">
      <c r="A71" s="3" t="s">
        <v>7</v>
      </c>
      <c r="B71" s="3" t="s">
        <v>13</v>
      </c>
      <c r="C71" s="4" t="str">
        <f>HYPERLINK("http://news.windin.com/ns/bulletin.php?code=469595549C27&amp;id=115544480&amp;type=1","星云股份:2020年第一次临时股东大会的法律意见书")</f>
        <v>星云股份:2020年第一次临时股东大会的法律意见书</v>
      </c>
    </row>
    <row r="72" spans="1:3">
      <c r="A72" s="3" t="s">
        <v>7</v>
      </c>
      <c r="B72" s="3" t="s">
        <v>13</v>
      </c>
      <c r="C72" s="4" t="str">
        <f>HYPERLINK("http://news.windin.com/ns/bulletin.php?code=422A199A9C27&amp;id=115544478&amp;type=1","星云股份:2020年第一次临时股东大会决议公告")</f>
        <v>星云股份:2020年第一次临时股东大会决议公告</v>
      </c>
    </row>
    <row r="73" spans="1:3">
      <c r="A73" s="3" t="s">
        <v>7</v>
      </c>
      <c r="B73" s="3" t="s">
        <v>14</v>
      </c>
      <c r="C73" s="4" t="str">
        <f>HYPERLINK("http://news.windin.com/ns/bulletin.php?code=50822C479C23&amp;id=115543046&amp;type=1","*ST海源:简式权益变动报告书")</f>
        <v>*ST海源:简式权益变动报告书</v>
      </c>
    </row>
    <row r="74" spans="1:3">
      <c r="A74" s="3" t="s">
        <v>7</v>
      </c>
      <c r="B74" s="3" t="s">
        <v>14</v>
      </c>
      <c r="C74" s="4" t="str">
        <f>HYPERLINK("http://news.windin.com/ns/bulletin.php?code=50554AF49C23&amp;id=115543028&amp;type=1","*ST海源:关于公司持股5%以上股东权益变动的提示性公告")</f>
        <v>*ST海源:关于公司持股5%以上股东权益变动的提示性公告</v>
      </c>
    </row>
    <row r="75" spans="1:3">
      <c r="A75" s="3" t="s">
        <v>7</v>
      </c>
      <c r="B75" s="3" t="s">
        <v>15</v>
      </c>
      <c r="C75" s="4" t="str">
        <f>HYPERLINK("http://news.windin.com/ns/bulletin.php?code=8CB7C92C9C1B&amp;id=115539004&amp;type=1","顶点软件:股东减持股份计划公告")</f>
        <v>顶点软件:股东减持股份计划公告</v>
      </c>
    </row>
    <row r="76" spans="1:3">
      <c r="A76" s="3" t="s">
        <v>7</v>
      </c>
      <c r="B76" s="3" t="s">
        <v>16</v>
      </c>
      <c r="C76" s="4" t="str">
        <f>HYPERLINK("http://news.windin.com/ns/bulletin.php?code=1B65721F9C17&amp;id=115536096&amp;type=1","天马科技:关于《2019年年度报告》有关问题的说明公告")</f>
        <v>天马科技:关于《2019年年度报告》有关问题的说明公告</v>
      </c>
    </row>
    <row r="77" spans="1:3">
      <c r="A77" s="3" t="s">
        <v>7</v>
      </c>
      <c r="B77" s="3" t="s">
        <v>12</v>
      </c>
      <c r="C77" s="4" t="str">
        <f>HYPERLINK("http://news.windin.com/ns/bulletin.php?code=002D73DF9C16&amp;id=115535496&amp;type=1","昇兴股份:2019年度股东大会的法律意见书")</f>
        <v>昇兴股份:2019年度股东大会的法律意见书</v>
      </c>
    </row>
    <row r="78" spans="1:3">
      <c r="A78" s="3" t="s">
        <v>7</v>
      </c>
      <c r="B78" s="3" t="s">
        <v>12</v>
      </c>
      <c r="C78" s="4" t="str">
        <f>HYPERLINK("http://news.windin.com/ns/bulletin.php?code=0019BBA79C16&amp;id=115535486&amp;type=1","昇兴股份:2019年度股东大会决议公告")</f>
        <v>昇兴股份:2019年度股东大会决议公告</v>
      </c>
    </row>
    <row r="79" spans="1:3">
      <c r="A79" s="3" t="s">
        <v>7</v>
      </c>
      <c r="B79" s="3" t="s">
        <v>17</v>
      </c>
      <c r="C79" s="4" t="str">
        <f>HYPERLINK("http://news.windin.com/ns/bulletin.php?code=24EB4E449C15&amp;id=115534376&amp;type=1","青山纸业:关于使用部分闲置募集资金进行现金管理进展的公告")</f>
        <v>青山纸业:关于使用部分闲置募集资金进行现金管理进展的公告</v>
      </c>
    </row>
    <row r="80" spans="1:3">
      <c r="A80" s="3" t="s">
        <v>7</v>
      </c>
      <c r="B80" s="3" t="s">
        <v>18</v>
      </c>
      <c r="C80" s="4" t="str">
        <f>HYPERLINK("http://news.windin.com/ns/bulletin.php?code=EBA6D4D59C0F&amp;id=115529958&amp;type=1","中国武夷:2019年度股东大会的法律意见书")</f>
        <v>中国武夷:2019年度股东大会的法律意见书</v>
      </c>
    </row>
    <row r="81" spans="1:3">
      <c r="A81" s="3" t="s">
        <v>7</v>
      </c>
      <c r="B81" s="3" t="s">
        <v>18</v>
      </c>
      <c r="C81" s="4" t="str">
        <f>HYPERLINK("http://news.windin.com/ns/bulletin.php?code=EBCC2C3B9C0F&amp;id=115529956&amp;type=1","中国武夷:2019年度股东大会决议公告")</f>
        <v>中国武夷:2019年度股东大会决议公告</v>
      </c>
    </row>
    <row r="82" spans="1:3">
      <c r="A82" s="3" t="s">
        <v>7</v>
      </c>
      <c r="B82" s="3" t="s">
        <v>19</v>
      </c>
      <c r="C82" s="4" t="str">
        <f>HYPERLINK("http://news.windin.com/ns/bulletin.php?code=04C0DFCC9C0E&amp;id=115528412&amp;type=1","恒锋信息:中泰证券股份有限公司关于公司2019年年度持续督导跟踪报告")</f>
        <v>恒锋信息:中泰证券股份有限公司关于公司2019年年度持续督导跟踪报告</v>
      </c>
    </row>
    <row r="83" spans="1:3">
      <c r="A83" s="3" t="s">
        <v>7</v>
      </c>
      <c r="B83" s="3" t="s">
        <v>14</v>
      </c>
      <c r="C83" s="4" t="str">
        <f>HYPERLINK("http://news.windin.com/ns/bulletin.php?code=1CE563189C07&amp;id=115522768&amp;type=1","*ST海源:关于公司持股5%以上股东股份减持的进展公告")</f>
        <v>*ST海源:关于公司持股5%以上股东股份减持的进展公告</v>
      </c>
    </row>
    <row r="84" spans="1:3">
      <c r="A84" s="3" t="s">
        <v>7</v>
      </c>
      <c r="B84" s="3" t="s">
        <v>20</v>
      </c>
      <c r="C84" s="4" t="str">
        <f>HYPERLINK("http://news.windin.com/ns/bulletin.php?code=C4C7AC9B9C06&amp;id=115522530&amp;type=1","*ST贵人:关于向关联方借款暨关联交易的进展公告")</f>
        <v>*ST贵人:关于向关联方借款暨关联交易的进展公告</v>
      </c>
    </row>
    <row r="85" spans="1:3">
      <c r="A85" s="3" t="s">
        <v>7</v>
      </c>
      <c r="B85" s="3" t="s">
        <v>21</v>
      </c>
      <c r="C85" s="4" t="str">
        <f>HYPERLINK("http://news.windin.com/ns/bulletin.php?code=D4903F459C03&amp;id=115520074&amp;type=1","福日电子:关于引入战略投资者并签署战略合作协议的公告(更正版)")</f>
        <v>福日电子:关于引入战略投资者并签署战略合作协议的公告(更正版)</v>
      </c>
    </row>
    <row r="86" spans="1:3">
      <c r="A86" s="3" t="s">
        <v>7</v>
      </c>
      <c r="B86" s="3" t="s">
        <v>21</v>
      </c>
      <c r="C86" s="4" t="str">
        <f>HYPERLINK("http://news.windin.com/ns/bulletin.php?code=FDDA82759C03&amp;id=115520070&amp;type=1","福日电子:第六届董事会2020年第四次临时会议决议公告(更正版)")</f>
        <v>福日电子:第六届董事会2020年第四次临时会议决议公告(更正版)</v>
      </c>
    </row>
    <row r="87" spans="1:3">
      <c r="A87" s="3" t="s">
        <v>7</v>
      </c>
      <c r="B87" s="3" t="s">
        <v>21</v>
      </c>
      <c r="C87" s="4" t="str">
        <f>HYPERLINK("http://news.windin.com/ns/bulletin.php?code=FDF11C939C03&amp;id=115520066&amp;type=1","福日电子:关于公司2020年非公开发行A股股票预案等文件的更正公告")</f>
        <v>福日电子:关于公司2020年非公开发行A股股票预案等文件的更正公告</v>
      </c>
    </row>
    <row r="88" spans="1:3">
      <c r="A88" s="3" t="s">
        <v>7</v>
      </c>
      <c r="B88" s="3" t="s">
        <v>21</v>
      </c>
      <c r="C88" s="4" t="str">
        <f>HYPERLINK("http://news.windin.com/ns/bulletin.php?code=D4903F339C03&amp;id=115520022&amp;type=1","福日电子:2020年非公开发行股票预案(更正版)")</f>
        <v>福日电子:2020年非公开发行股票预案(更正版)</v>
      </c>
    </row>
    <row r="89" spans="1:3">
      <c r="A89" s="3" t="s">
        <v>7</v>
      </c>
      <c r="B89" s="3" t="s">
        <v>22</v>
      </c>
      <c r="C89" s="4" t="str">
        <f>HYPERLINK("http://news.windin.com/ns/bulletin.php?code=2538E8509C01&amp;id=115518024&amp;type=1","安记食品:关于第一期员工持股计划出售完毕暨终止的公告")</f>
        <v>安记食品:关于第一期员工持股计划出售完毕暨终止的公告</v>
      </c>
    </row>
    <row r="90" spans="1:3">
      <c r="A90" s="3" t="s">
        <v>7</v>
      </c>
      <c r="B90" s="3" t="s">
        <v>21</v>
      </c>
      <c r="C90" s="4" t="str">
        <f>HYPERLINK("http://news.windin.com/ns/bulletin.php?code=2538E84D9C01&amp;id=115518020&amp;type=1","福日电子:2020年第二次临时股东大会会议资料(更正版)")</f>
        <v>福日电子:2020年第二次临时股东大会会议资料(更正版)</v>
      </c>
    </row>
    <row r="91" spans="1:3">
      <c r="A91" s="3" t="s">
        <v>7</v>
      </c>
      <c r="B91" s="3" t="s">
        <v>23</v>
      </c>
      <c r="C91" s="4" t="str">
        <f>HYPERLINK("http://news.windin.com/ns/bulletin.php?code=FCA436BD9C00&amp;id=115517600&amp;type=1","浔兴股份:关于召开2019年年度股东大会通知的更正公告")</f>
        <v>浔兴股份:关于召开2019年年度股东大会通知的更正公告</v>
      </c>
    </row>
    <row r="92" spans="1:3">
      <c r="A92" s="5" t="s">
        <v>24</v>
      </c>
      <c r="B92" s="5"/>
      <c r="C92"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chenjie</cp:lastModifiedBy>
  <dcterms:created xsi:type="dcterms:W3CDTF">2020-05-25T14:13:00Z</dcterms:created>
  <dcterms:modified xsi:type="dcterms:W3CDTF">2020-05-25T06:14:11Z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