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<sst xmlns="http://schemas.openxmlformats.org/spreadsheetml/2006/main" count="162" uniqueCount="31">
  <si>
    <t>公告日期</t>
  </si>
  <si>
    <t>证券代码</t>
  </si>
  <si>
    <t>公告标题</t>
  </si>
  <si>
    <t>2020-06-22</t>
  </si>
  <si>
    <t>000732.SZ</t>
  </si>
  <si>
    <t>300750.SZ</t>
  </si>
  <si>
    <t>2020-06-20</t>
  </si>
  <si>
    <t>000671.SZ</t>
  </si>
  <si>
    <t>000993.SZ</t>
  </si>
  <si>
    <t>300648.SZ</t>
  </si>
  <si>
    <t>300436.SZ</t>
  </si>
  <si>
    <t>300198.SZ</t>
  </si>
  <si>
    <t>002174.SZ</t>
  </si>
  <si>
    <t>603555.SH</t>
  </si>
  <si>
    <t>603636.SH</t>
  </si>
  <si>
    <t>600483.SH</t>
  </si>
  <si>
    <t>002474.SZ</t>
  </si>
  <si>
    <t>300299.SZ</t>
  </si>
  <si>
    <t>000632.SZ</t>
  </si>
  <si>
    <t>000592.SZ</t>
  </si>
  <si>
    <t>000753.SZ</t>
  </si>
  <si>
    <t>002868.SZ</t>
  </si>
  <si>
    <t>002110.SZ</t>
  </si>
  <si>
    <t>000797.SZ</t>
  </si>
  <si>
    <t>002752.SZ</t>
  </si>
  <si>
    <t>601933.SH</t>
  </si>
  <si>
    <t>000547.SZ</t>
  </si>
  <si>
    <t>603737.SH</t>
  </si>
  <si>
    <t>600033.SH</t>
  </si>
  <si>
    <t>603615.SH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</si>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</sst>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5" borderId="0" applyNumberFormat="0" applyBorder="0" applyAlignment="0" applyProtection="0">
      <alignment vertical="center"/>
    </xf>
    <xf numFmtId="0" fontId="18" fillId="22"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5"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8"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19" fillId="13" borderId="8" applyNumberFormat="0" applyAlignment="0" applyProtection="0">
      <alignment vertical="center"/>
    </xf>
    <xf numFmtId="0" fontId="4" fillId="4" borderId="2" applyNumberFormat="0" applyAlignment="0" applyProtection="0">
      <alignment vertical="center"/>
    </xf>
    <xf numFmtId="0" fontId="3" fillId="32" borderId="0" applyNumberFormat="0" applyBorder="0" applyAlignment="0" applyProtection="0">
      <alignment vertical="center"/>
    </xf>
    <xf numFmtId="0" fontId="12" fillId="17"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21" fillId="31" borderId="0" applyNumberFormat="0" applyBorder="0" applyAlignment="0" applyProtection="0">
      <alignment vertical="center"/>
    </xf>
    <xf numFmtId="0" fontId="17" fillId="19" borderId="0" applyNumberFormat="0" applyBorder="0" applyAlignment="0" applyProtection="0">
      <alignment vertical="center"/>
    </xf>
    <xf numFmtId="0" fontId="3" fillId="24" borderId="0" applyNumberFormat="0" applyBorder="0" applyAlignment="0" applyProtection="0">
      <alignment vertical="center"/>
    </xf>
    <xf numFmtId="0" fontId="12" fillId="12"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3" fillId="29" borderId="0" applyNumberFormat="0" applyBorder="0" applyAlignment="0" applyProtection="0">
      <alignment vertical="center"/>
    </xf>
    <xf numFmtId="0" fontId="3" fillId="7"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3" fillId="6"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1"/>
  <sheetViews>
    <sheetView tabSelected="1" workbookViewId="0">
      <pane xSplit="2" ySplit="1" topLeftCell="C2" activePane="bottomRight" state="frozen"/>
      <selection/>
      <selection pane="topRight"/>
      <selection pane="bottomLeft"/>
      <selection pane="bottomRight" activeCell="A2" sqref="A2"/>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HYPERLINK("http://news.windin.com/ns/bulletin.php?code=CE8F5901B395&amp;id=116630770&amp;type=1","泰禾集团:关于“16泰禾02”及“16泰禾03”停牌暨交易方式调整及停牌申请的公告")</f>
        <v>泰禾集团:关于“16泰禾02”及“16泰禾03”停牌暨交易方式调整及停牌申请的公告</v>
      </c>
    </row>
    <row r="3" spans="1:3">
      <c r="A3" s="3" t="s">
        <v>3</v>
      </c>
      <c r="B3" s="3" t="s">
        <v>5</v>
      </c>
      <c r="C3" s="4" t="str">
        <f>HYPERLINK("http://news.windin.com/ns/bulletin.php?code=CCBBA173B395&amp;id=116630750&amp;type=1","宁德时代:首次公开发行前已发行股份上市流通提示性公告")</f>
        <v>宁德时代:首次公开发行前已发行股份上市流通提示性公告</v>
      </c>
    </row>
    <row r="4" spans="1:3">
      <c r="A4" s="3" t="s">
        <v>3</v>
      </c>
      <c r="B4" s="3" t="s">
        <v>5</v>
      </c>
      <c r="C4" s="4" t="str">
        <f>HYPERLINK("http://news.windin.com/ns/bulletin.php?code=CCFF066CB395&amp;id=116630712&amp;type=1","宁德时代:中信建投证券股份有限公司关于公司首次公开发行限售股解禁的核查意见")</f>
        <v>宁德时代:中信建投证券股份有限公司关于公司首次公开发行限售股解禁的核查意见</v>
      </c>
    </row>
    <row r="5" spans="1:3">
      <c r="A5" s="3" t="s">
        <v>6</v>
      </c>
      <c r="B5" s="3" t="s">
        <v>7</v>
      </c>
      <c r="C5" s="4" t="str">
        <f>HYPERLINK("http://news.windin.com/ns/bulletin.php?code=796659B0B22C&amp;id=116615428&amp;type=1","阳光城:公司主体及相关债项2020年度跟踪评级报告")</f>
        <v>阳光城:公司主体及相关债项2020年度跟踪评级报告</v>
      </c>
    </row>
    <row r="6" spans="1:3">
      <c r="A6" s="3" t="s">
        <v>6</v>
      </c>
      <c r="B6" s="3" t="s">
        <v>7</v>
      </c>
      <c r="C6" s="4" t="str">
        <f>HYPERLINK("http://news.windin.com/ns/bulletin.php?code=3D8AEA17B22C&amp;id=116615400&amp;type=1","阳光城:关于公司2020年担保计划的公告")</f>
        <v>阳光城:关于公司2020年担保计划的公告</v>
      </c>
    </row>
    <row r="7" spans="1:3">
      <c r="A7" s="3" t="s">
        <v>6</v>
      </c>
      <c r="B7" s="3" t="s">
        <v>7</v>
      </c>
      <c r="C7" s="4" t="str">
        <f>HYPERLINK("http://news.windin.com/ns/bulletin.php?code=3E6A2EDFB22C&amp;id=116615398&amp;type=1","阳光城:关于为参股子公司重庆光锦房地产提供担保的公告")</f>
        <v>阳光城:关于为参股子公司重庆光锦房地产提供担保的公告</v>
      </c>
    </row>
    <row r="8" spans="1:3">
      <c r="A8" s="3" t="s">
        <v>6</v>
      </c>
      <c r="B8" s="3" t="s">
        <v>7</v>
      </c>
      <c r="C8" s="4" t="str">
        <f>HYPERLINK("http://news.windin.com/ns/bulletin.php?code=3D8AEA10B22C&amp;id=116615396&amp;type=1","阳光城:关于为参股子公司天津隽泰房地产提供担保的公告")</f>
        <v>阳光城:关于为参股子公司天津隽泰房地产提供担保的公告</v>
      </c>
    </row>
    <row r="9" spans="1:3">
      <c r="A9" s="3" t="s">
        <v>6</v>
      </c>
      <c r="B9" s="3" t="s">
        <v>7</v>
      </c>
      <c r="C9" s="4" t="str">
        <f>HYPERLINK("http://news.windin.com/ns/bulletin.php?code=3DAF6BE5B22C&amp;id=116615392&amp;type=1","阳光城:关于股东所持公司股份解押及质押的公告")</f>
        <v>阳光城:关于股东所持公司股份解押及质押的公告</v>
      </c>
    </row>
    <row r="10" spans="1:3">
      <c r="A10" s="3" t="s">
        <v>6</v>
      </c>
      <c r="B10" s="3" t="s">
        <v>7</v>
      </c>
      <c r="C10" s="4" t="str">
        <f>HYPERLINK("http://news.windin.com/ns/bulletin.php?code=3D8AEA09B22C&amp;id=116615394&amp;type=1","阳光城:关于为参股子公司清远天安智谷提供担保的公告")</f>
        <v>阳光城:关于为参股子公司清远天安智谷提供担保的公告</v>
      </c>
    </row>
    <row r="11" spans="1:3">
      <c r="A11" s="3" t="s">
        <v>6</v>
      </c>
      <c r="B11" s="3" t="s">
        <v>4</v>
      </c>
      <c r="C11" s="4" t="str">
        <f>HYPERLINK("http://news.windin.com/ns/bulletin.php?code=85868ED6B22A&amp;id=116614838&amp;type=1","泰禾集团:东方金诚国际信用评估有限公司关于延迟披露公司主体及相关债项2020年度定期跟踪评级报告的公告")</f>
        <v>泰禾集团:东方金诚国际信用评估有限公司关于延迟披露公司主体及相关债项2020年度定期跟踪评级报告的公告</v>
      </c>
    </row>
    <row r="12" spans="1:3">
      <c r="A12" s="3" t="s">
        <v>6</v>
      </c>
      <c r="B12" s="3" t="s">
        <v>4</v>
      </c>
      <c r="C12" s="4" t="str">
        <f>HYPERLINK("http://news.windin.com/ns/bulletin.php?code=80F74E69B22A&amp;id=116614832&amp;type=1","泰禾集团:东方金诚国际信用评估有限公司关于下调公司主体信用等级的公告")</f>
        <v>泰禾集团:东方金诚国际信用评估有限公司关于下调公司主体信用等级的公告</v>
      </c>
    </row>
    <row r="13" spans="1:3">
      <c r="A13" s="3" t="s">
        <v>6</v>
      </c>
      <c r="B13" s="3" t="s">
        <v>8</v>
      </c>
      <c r="C13" s="4" t="str">
        <f>HYPERLINK("http://news.windin.com/ns/bulletin.php?code=32C22897B228&amp;id=116614490&amp;type=1","闽东电力:第七届董事会第十八次临时会议决议公告")</f>
        <v>闽东电力:第七届董事会第十八次临时会议决议公告</v>
      </c>
    </row>
    <row r="14" spans="1:3">
      <c r="A14" s="3" t="s">
        <v>6</v>
      </c>
      <c r="B14" s="3" t="s">
        <v>8</v>
      </c>
      <c r="C14" s="4" t="str">
        <f>HYPERLINK("http://news.windin.com/ns/bulletin.php?code=3309CBDBB228&amp;id=116614488&amp;type=1","闽东电力:关于召开2020年第二次临时股东大会的通知")</f>
        <v>闽东电力:关于召开2020年第二次临时股东大会的通知</v>
      </c>
    </row>
    <row r="15" spans="1:3">
      <c r="A15" s="3" t="s">
        <v>6</v>
      </c>
      <c r="B15" s="3" t="s">
        <v>8</v>
      </c>
      <c r="C15" s="4" t="str">
        <f>HYPERLINK("http://news.windin.com/ns/bulletin.php?code=32C3C3C0B228&amp;id=116614486&amp;type=1","闽东电力:独立董事关于第七届董事会第十八次临时会议相关事项的独立意见")</f>
        <v>闽东电力:独立董事关于第七届董事会第十八次临时会议相关事项的独立意见</v>
      </c>
    </row>
    <row r="16" spans="1:3">
      <c r="A16" s="3" t="s">
        <v>6</v>
      </c>
      <c r="B16" s="3" t="s">
        <v>8</v>
      </c>
      <c r="C16" s="4" t="str">
        <f>HYPERLINK("http://news.windin.com/ns/bulletin.php?code=32A1DFF0B228&amp;id=116614484&amp;type=1","闽东电力:2020年第二次临时股东大会提案")</f>
        <v>闽东电力:2020年第二次临时股东大会提案</v>
      </c>
    </row>
    <row r="17" spans="1:3">
      <c r="A17" s="3" t="s">
        <v>6</v>
      </c>
      <c r="B17" s="3" t="s">
        <v>8</v>
      </c>
      <c r="C17" s="4" t="str">
        <f>HYPERLINK("http://news.windin.com/ns/bulletin.php?code=2F145C43B228&amp;id=116614482&amp;type=1","闽东电力:关于使用闲置自有资金进行现金管理的公告")</f>
        <v>闽东电力:关于使用闲置自有资金进行现金管理的公告</v>
      </c>
    </row>
    <row r="18" spans="1:3">
      <c r="A18" s="3" t="s">
        <v>6</v>
      </c>
      <c r="B18" s="3" t="s">
        <v>9</v>
      </c>
      <c r="C18" s="4" t="str">
        <f>HYPERLINK("http://news.windin.com/ns/bulletin.php?code=3632EF8CB227&amp;id=116613624&amp;type=1","星云股份:独立董事关于第二届董事会第二十四次会议相关事项的事前认可意见")</f>
        <v>星云股份:独立董事关于第二届董事会第二十四次会议相关事项的事前认可意见</v>
      </c>
    </row>
    <row r="19" spans="1:3">
      <c r="A19" s="3" t="s">
        <v>6</v>
      </c>
      <c r="B19" s="3" t="s">
        <v>9</v>
      </c>
      <c r="C19" s="4" t="str">
        <f>HYPERLINK("http://news.windin.com/ns/bulletin.php?code=3A3568EDB227&amp;id=116613622&amp;type=1","星云股份:2020年非公开发行股票预案(修订稿)")</f>
        <v>星云股份:2020年非公开发行股票预案(修订稿)</v>
      </c>
    </row>
    <row r="20" spans="1:3">
      <c r="A20" s="3" t="s">
        <v>6</v>
      </c>
      <c r="B20" s="3" t="s">
        <v>9</v>
      </c>
      <c r="C20" s="4" t="str">
        <f>HYPERLINK("http://news.windin.com/ns/bulletin.php?code=3A1EB9AEB227&amp;id=116613620&amp;type=1","星云股份:2020年非公开发行股票方案的论证分析报告(修订稿)")</f>
        <v>星云股份:2020年非公开发行股票方案的论证分析报告(修订稿)</v>
      </c>
    </row>
    <row r="21" spans="1:3">
      <c r="A21" s="3" t="s">
        <v>6</v>
      </c>
      <c r="B21" s="3" t="s">
        <v>9</v>
      </c>
      <c r="C21" s="4" t="str">
        <f>HYPERLINK("http://news.windin.com/ns/bulletin.php?code=3903DC58B227&amp;id=116613612&amp;type=1","星云股份:第二届董事会第二十四次会议决议公告")</f>
        <v>星云股份:第二届董事会第二十四次会议决议公告</v>
      </c>
    </row>
    <row r="22" spans="1:3">
      <c r="A22" s="3" t="s">
        <v>6</v>
      </c>
      <c r="B22" s="3" t="s">
        <v>9</v>
      </c>
      <c r="C22" s="4" t="str">
        <f>HYPERLINK("http://news.windin.com/ns/bulletin.php?code=38FDA0B6B227&amp;id=116613606&amp;type=1","星云股份:关于公司非公开发行股票后被摊薄即期回报的填补措施及相关主体承诺(修订稿)的公告")</f>
        <v>星云股份:关于公司非公开发行股票后被摊薄即期回报的填补措施及相关主体承诺(修订稿)的公告</v>
      </c>
    </row>
    <row r="23" spans="1:3">
      <c r="A23" s="3" t="s">
        <v>6</v>
      </c>
      <c r="B23" s="3" t="s">
        <v>9</v>
      </c>
      <c r="C23" s="4" t="str">
        <f>HYPERLINK("http://news.windin.com/ns/bulletin.php?code=38D7D065B227&amp;id=116613602&amp;type=1","星云股份:2020年非公开发行股票募集资金使用的可行性分析报告(修订稿)")</f>
        <v>星云股份:2020年非公开发行股票募集资金使用的可行性分析报告(修订稿)</v>
      </c>
    </row>
    <row r="24" spans="1:3">
      <c r="A24" s="3" t="s">
        <v>6</v>
      </c>
      <c r="B24" s="3" t="s">
        <v>9</v>
      </c>
      <c r="C24" s="4" t="str">
        <f>HYPERLINK("http://news.windin.com/ns/bulletin.php?code=3955757BB227&amp;id=116613616&amp;type=1","星云股份:第二届监事会第十九次会议决议公告")</f>
        <v>星云股份:第二届监事会第十九次会议决议公告</v>
      </c>
    </row>
    <row r="25" spans="1:3">
      <c r="A25" s="3" t="s">
        <v>6</v>
      </c>
      <c r="B25" s="3" t="s">
        <v>9</v>
      </c>
      <c r="C25" s="4" t="str">
        <f>HYPERLINK("http://news.windin.com/ns/bulletin.php?code=3949635DB227&amp;id=116613608&amp;type=1","星云股份:关于公司2020年非公开发行股票预案修订说明的公告")</f>
        <v>星云股份:关于公司2020年非公开发行股票预案修订说明的公告</v>
      </c>
    </row>
    <row r="26" spans="1:3">
      <c r="A26" s="3" t="s">
        <v>6</v>
      </c>
      <c r="B26" s="3" t="s">
        <v>9</v>
      </c>
      <c r="C26" s="4" t="str">
        <f>HYPERLINK("http://news.windin.com/ns/bulletin.php?code=3632EF86B227&amp;id=116613604&amp;type=1","星云股份:独立董事关于第二届董事会第二十四次会议相关事项的独立意见")</f>
        <v>星云股份:独立董事关于第二届董事会第二十四次会议相关事项的独立意见</v>
      </c>
    </row>
    <row r="27" spans="1:3">
      <c r="A27" s="3" t="s">
        <v>6</v>
      </c>
      <c r="B27" s="3" t="s">
        <v>10</v>
      </c>
      <c r="C27" s="4" t="str">
        <f>HYPERLINK("http://news.windin.com/ns/bulletin.php?code=96BD7046B223&amp;id=116611880&amp;type=1","广生堂:2020年创业板非公开发行A股股票募集资金运用可行性分析报告(修订稿)")</f>
        <v>广生堂:2020年创业板非公开发行A股股票募集资金运用可行性分析报告(修订稿)</v>
      </c>
    </row>
    <row r="28" spans="1:3">
      <c r="A28" s="3" t="s">
        <v>6</v>
      </c>
      <c r="B28" s="3" t="s">
        <v>10</v>
      </c>
      <c r="C28" s="4" t="str">
        <f>HYPERLINK("http://news.windin.com/ns/bulletin.php?code=945E4AE8B223&amp;id=116611878&amp;type=1","广生堂:关于2020年创业板非公开发行A股股票预案修订说明的公告")</f>
        <v>广生堂:关于2020年创业板非公开发行A股股票预案修订说明的公告</v>
      </c>
    </row>
    <row r="29" spans="1:3">
      <c r="A29" s="3" t="s">
        <v>6</v>
      </c>
      <c r="B29" s="3" t="s">
        <v>10</v>
      </c>
      <c r="C29" s="4" t="str">
        <f>HYPERLINK("http://news.windin.com/ns/bulletin.php?code=96A0BBBAB223&amp;id=116611876&amp;type=1","广生堂:独立董事关于第三届董事会第三十六次会议相关事项的独立意见")</f>
        <v>广生堂:独立董事关于第三届董事会第三十六次会议相关事项的独立意见</v>
      </c>
    </row>
    <row r="30" spans="1:3">
      <c r="A30" s="3" t="s">
        <v>6</v>
      </c>
      <c r="B30" s="3" t="s">
        <v>10</v>
      </c>
      <c r="C30" s="4" t="str">
        <f>HYPERLINK("http://news.windin.com/ns/bulletin.php?code=9709D338B223&amp;id=116611874&amp;type=1","广生堂:2020年创业板非公开发行A股股票方案论证分析报告(修订稿)")</f>
        <v>广生堂:2020年创业板非公开发行A股股票方案论证分析报告(修订稿)</v>
      </c>
    </row>
    <row r="31" spans="1:3">
      <c r="A31" s="3" t="s">
        <v>6</v>
      </c>
      <c r="B31" s="3" t="s">
        <v>10</v>
      </c>
      <c r="C31" s="4" t="str">
        <f>HYPERLINK("http://news.windin.com/ns/bulletin.php?code=96BD703FB223&amp;id=116611872&amp;type=1","广生堂:2020年创业板非公开发行A股股票预案(修订稿)")</f>
        <v>广生堂:2020年创业板非公开发行A股股票预案(修订稿)</v>
      </c>
    </row>
    <row r="32" spans="1:3">
      <c r="A32" s="3" t="s">
        <v>6</v>
      </c>
      <c r="B32" s="3" t="s">
        <v>10</v>
      </c>
      <c r="C32" s="4" t="str">
        <f>HYPERLINK("http://news.windin.com/ns/bulletin.php?code=970EB0B4B223&amp;id=116611870&amp;type=1","广生堂:关于第三届董事会第三十六次会议决议的公告")</f>
        <v>广生堂:关于第三届董事会第三十六次会议决议的公告</v>
      </c>
    </row>
    <row r="33" spans="1:3">
      <c r="A33" s="3" t="s">
        <v>6</v>
      </c>
      <c r="B33" s="3" t="s">
        <v>10</v>
      </c>
      <c r="C33" s="4" t="str">
        <f>HYPERLINK("http://news.windin.com/ns/bulletin.php?code=96D1B420B223&amp;id=116611868&amp;type=1","广生堂:内部控制鉴证报告")</f>
        <v>广生堂:内部控制鉴证报告</v>
      </c>
    </row>
    <row r="34" spans="1:3">
      <c r="A34" s="3" t="s">
        <v>6</v>
      </c>
      <c r="B34" s="3" t="s">
        <v>10</v>
      </c>
      <c r="C34" s="4" t="str">
        <f>HYPERLINK("http://news.windin.com/ns/bulletin.php?code=945E4AE2B223&amp;id=116611866&amp;type=1","广生堂:关于第三届监事会第二十七次会议决议的公告")</f>
        <v>广生堂:关于第三届监事会第二十七次会议决议的公告</v>
      </c>
    </row>
    <row r="35" spans="1:3">
      <c r="A35" s="3" t="s">
        <v>6</v>
      </c>
      <c r="B35" s="3" t="s">
        <v>10</v>
      </c>
      <c r="C35" s="4" t="str">
        <f>HYPERLINK("http://news.windin.com/ns/bulletin.php?code=96A0BBB3B223&amp;id=116611864&amp;type=1","广生堂:关于2020年创业板非公开发行A股股票摊薄即期回报对公司主要财务指标的影响及填补措施(修订稿)的公告")</f>
        <v>广生堂:关于2020年创业板非公开发行A股股票摊薄即期回报对公司主要财务指标的影响及填补措施(修订稿)的公告</v>
      </c>
    </row>
    <row r="36" spans="1:3">
      <c r="A36" s="3" t="s">
        <v>6</v>
      </c>
      <c r="B36" s="3" t="s">
        <v>11</v>
      </c>
      <c r="C36" s="4" t="str">
        <f>HYPERLINK("http://news.windin.com/ns/bulletin.php?code=A15573F3B222&amp;id=116611724&amp;type=1","纳川股份:关于持股5%以上股东大宗交易减持股份暨权益变动的提示性公告")</f>
        <v>纳川股份:关于持股5%以上股东大宗交易减持股份暨权益变动的提示性公告</v>
      </c>
    </row>
    <row r="37" spans="1:3">
      <c r="A37" s="3" t="s">
        <v>6</v>
      </c>
      <c r="B37" s="3" t="s">
        <v>11</v>
      </c>
      <c r="C37" s="4" t="str">
        <f>HYPERLINK("http://news.windin.com/ns/bulletin.php?code=9CF1CEA2B222&amp;id=116611718&amp;type=1","纳川股份:简式权益变动报告书")</f>
        <v>纳川股份:简式权益变动报告书</v>
      </c>
    </row>
    <row r="38" spans="1:3">
      <c r="A38" s="3" t="s">
        <v>6</v>
      </c>
      <c r="B38" s="3" t="s">
        <v>12</v>
      </c>
      <c r="C38" s="4" t="str">
        <f>HYPERLINK("http://news.windin.com/ns/bulletin.php?code=4775CF7BB21E&amp;id=116610796&amp;type=1","游族网络:立信会计师事务所(特殊普通合伙)关于对公司2019年年报问询函回复")</f>
        <v>游族网络:立信会计师事务所(特殊普通合伙)关于对公司2019年年报问询函回复</v>
      </c>
    </row>
    <row r="39" spans="1:3">
      <c r="A39" s="3" t="s">
        <v>6</v>
      </c>
      <c r="B39" s="3" t="s">
        <v>12</v>
      </c>
      <c r="C39" s="4" t="str">
        <f>HYPERLINK("http://news.windin.com/ns/bulletin.php?code=46817C12B21E&amp;id=116610782&amp;type=1","游族网络:关于对深圳证券交易所2019年年报问询函回复的公告")</f>
        <v>游族网络:关于对深圳证券交易所2019年年报问询函回复的公告</v>
      </c>
    </row>
    <row r="40" spans="1:3">
      <c r="A40" s="3" t="s">
        <v>6</v>
      </c>
      <c r="B40" s="3" t="s">
        <v>13</v>
      </c>
      <c r="C40" s="4" t="str">
        <f>HYPERLINK("http://news.windin.com/ns/bulletin.php?code=2E4E6DFDB21E&amp;id=116610744&amp;type=1","*ST贵人:大信会计师事务所关于贵人鸟股份有限公司2019年年度报告的信息披露监管问询函有关问题的回复")</f>
        <v>*ST贵人:大信会计师事务所关于贵人鸟股份有限公司2019年年度报告的信息披露监管问询函有关问题的回复</v>
      </c>
    </row>
    <row r="41" spans="1:3">
      <c r="A41" s="3" t="s">
        <v>6</v>
      </c>
      <c r="B41" s="3" t="s">
        <v>13</v>
      </c>
      <c r="C41" s="4" t="str">
        <f>HYPERLINK("http://news.windin.com/ns/bulletin.php?code=288DD6D7B21E&amp;id=116610734&amp;type=1","*ST贵人:关于上海证券交易所对公司2019年年度报告的信息披露监管问询函回复的公告")</f>
        <v>*ST贵人:关于上海证券交易所对公司2019年年度报告的信息披露监管问询函回复的公告</v>
      </c>
    </row>
    <row r="42" spans="1:3">
      <c r="A42" s="3" t="s">
        <v>6</v>
      </c>
      <c r="B42" s="3" t="s">
        <v>13</v>
      </c>
      <c r="C42" s="4" t="str">
        <f>HYPERLINK("http://news.windin.com/ns/bulletin.php?code=28314BC8B21E&amp;id=116610730&amp;type=1","*ST贵人:2019年年度报告(修订版)")</f>
        <v>*ST贵人:2019年年度报告(修订版)</v>
      </c>
    </row>
    <row r="43" spans="1:3">
      <c r="A43" s="3" t="s">
        <v>6</v>
      </c>
      <c r="B43" s="3" t="s">
        <v>14</v>
      </c>
      <c r="C43" s="4" t="str">
        <f>HYPERLINK("http://news.windin.com/ns/bulletin.php?code=27C3AF49B21E&amp;id=116610716&amp;type=1","南威软件:关于实施2019年度利润分配方案后调整回购股份价格上限的公告")</f>
        <v>南威软件:关于实施2019年度利润分配方案后调整回购股份价格上限的公告</v>
      </c>
    </row>
    <row r="44" spans="1:3">
      <c r="A44" s="3" t="s">
        <v>6</v>
      </c>
      <c r="B44" s="3" t="s">
        <v>14</v>
      </c>
      <c r="C44" s="4" t="str">
        <f>HYPERLINK("http://news.windin.com/ns/bulletin.php?code=2976CD45B21E&amp;id=116610706&amp;type=1","南威软件:关于控股股东部分股份质押及解除质押的公告")</f>
        <v>南威软件:关于控股股东部分股份质押及解除质押的公告</v>
      </c>
    </row>
    <row r="45" spans="1:3">
      <c r="A45" s="3" t="s">
        <v>6</v>
      </c>
      <c r="B45" s="3" t="s">
        <v>15</v>
      </c>
      <c r="C45" s="4" t="str">
        <f>HYPERLINK("http://news.windin.com/ns/bulletin.php?code=133D1DB5B217&amp;id=116607622&amp;type=1","福能股份:关于增发股份调整福能转债转股价格的公告")</f>
        <v>福能股份:关于增发股份调整福能转债转股价格的公告</v>
      </c>
    </row>
    <row r="46" spans="1:3">
      <c r="A46" s="3" t="s">
        <v>6</v>
      </c>
      <c r="B46" s="3" t="s">
        <v>15</v>
      </c>
      <c r="C46" s="4" t="str">
        <f>HYPERLINK("http://news.windin.com/ns/bulletin.php?code=12BACEB8B217&amp;id=116607592&amp;type=1","福能股份:平安证券关于福能股份发行股份购买资产暨关联交易实施情况之独立财务顾问核查意见")</f>
        <v>福能股份:平安证券关于福能股份发行股份购买资产暨关联交易实施情况之独立财务顾问核查意见</v>
      </c>
    </row>
    <row r="47" spans="1:3">
      <c r="A47" s="3" t="s">
        <v>6</v>
      </c>
      <c r="B47" s="3" t="s">
        <v>15</v>
      </c>
      <c r="C47" s="4" t="str">
        <f>HYPERLINK("http://news.windin.com/ns/bulletin.php?code=1231E458B217&amp;id=116607630&amp;type=1","福能股份:北京国枫关于福能股份发行股份购买资产之实施情况的法律意见书")</f>
        <v>福能股份:北京国枫关于福能股份发行股份购买资产之实施情况的法律意见书</v>
      </c>
    </row>
    <row r="48" spans="1:3">
      <c r="A48" s="3" t="s">
        <v>6</v>
      </c>
      <c r="B48" s="3" t="s">
        <v>15</v>
      </c>
      <c r="C48" s="4" t="str">
        <f>HYPERLINK("http://news.windin.com/ns/bulletin.php?code=133D1DACB217&amp;id=116607588&amp;type=1","福能股份:关于发行股份购买资产暨关联交易发行结果暨股份变动公告")</f>
        <v>福能股份:关于发行股份购买资产暨关联交易发行结果暨股份变动公告</v>
      </c>
    </row>
    <row r="49" spans="1:3">
      <c r="A49" s="3" t="s">
        <v>6</v>
      </c>
      <c r="B49" s="3" t="s">
        <v>15</v>
      </c>
      <c r="C49" s="4" t="str">
        <f>HYPERLINK("http://news.windin.com/ns/bulletin.php?code=1257690CB217&amp;id=116607582&amp;type=1","福能股份:发行股份购买资产暨关联交易实施情况暨新增股份上市报告书")</f>
        <v>福能股份:发行股份购买资产暨关联交易实施情况暨新增股份上市报告书</v>
      </c>
    </row>
    <row r="50" spans="1:3">
      <c r="A50" s="3" t="s">
        <v>6</v>
      </c>
      <c r="B50" s="3" t="s">
        <v>15</v>
      </c>
      <c r="C50" s="4" t="str">
        <f>HYPERLINK("http://news.windin.com/ns/bulletin.php?code=1231E444B217&amp;id=116607574&amp;type=1","福能股份:发行股份购买资产暨关联交易实施情况暨新增股份上市报告书(摘要)")</f>
        <v>福能股份:发行股份购买资产暨关联交易实施情况暨新增股份上市报告书(摘要)</v>
      </c>
    </row>
    <row r="51" spans="1:3">
      <c r="A51" s="3" t="s">
        <v>6</v>
      </c>
      <c r="B51" s="3" t="s">
        <v>16</v>
      </c>
      <c r="C51" s="4" t="str">
        <f>HYPERLINK("http://news.windin.com/ns/bulletin.php?code=95DBAFB9B214&amp;id=116606542&amp;type=1","榕基软件:2020年第一次临时股东大会的法律意见书")</f>
        <v>榕基软件:2020年第一次临时股东大会的法律意见书</v>
      </c>
    </row>
    <row r="52" spans="1:3">
      <c r="A52" s="3" t="s">
        <v>6</v>
      </c>
      <c r="B52" s="3" t="s">
        <v>16</v>
      </c>
      <c r="C52" s="4" t="str">
        <f>HYPERLINK("http://news.windin.com/ns/bulletin.php?code=9519BAA1B214&amp;id=116606540&amp;type=1","榕基软件:2020年第一次临时股东大会决议公告")</f>
        <v>榕基软件:2020年第一次临时股东大会决议公告</v>
      </c>
    </row>
    <row r="53" spans="1:3">
      <c r="A53" s="3" t="s">
        <v>6</v>
      </c>
      <c r="B53" s="3" t="s">
        <v>17</v>
      </c>
      <c r="C53" s="4" t="str">
        <f>HYPERLINK("http://news.windin.com/ns/bulletin.php?code=3919436DB214&amp;id=116606408&amp;type=1","富春股份:第四届董事会第一次会议决议公告")</f>
        <v>富春股份:第四届董事会第一次会议决议公告</v>
      </c>
    </row>
    <row r="54" spans="1:3">
      <c r="A54" s="3" t="s">
        <v>6</v>
      </c>
      <c r="B54" s="3" t="s">
        <v>17</v>
      </c>
      <c r="C54" s="4" t="str">
        <f>HYPERLINK("http://news.windin.com/ns/bulletin.php?code=39EA8C02B214&amp;id=116606402&amp;type=1","富春股份:第四届监事会第一次会议决议公告")</f>
        <v>富春股份:第四届监事会第一次会议决议公告</v>
      </c>
    </row>
    <row r="55" spans="1:3">
      <c r="A55" s="3" t="s">
        <v>6</v>
      </c>
      <c r="B55" s="3" t="s">
        <v>17</v>
      </c>
      <c r="C55" s="4" t="str">
        <f>HYPERLINK("http://news.windin.com/ns/bulletin.php?code=397A803CB214&amp;id=116606398&amp;type=1","富春股份:独立董事关于第四届董事会第一次会议相关事项的独立意见")</f>
        <v>富春股份:独立董事关于第四届董事会第一次会议相关事项的独立意见</v>
      </c>
    </row>
    <row r="56" spans="1:3">
      <c r="A56" s="3" t="s">
        <v>6</v>
      </c>
      <c r="B56" s="3" t="s">
        <v>18</v>
      </c>
      <c r="C56" s="4" t="str">
        <f>HYPERLINK("http://news.windin.com/ns/bulletin.php?code=4EE9CC6EB212&amp;id=116605632&amp;type=1","三木集团:公司章程(2020年6月)")</f>
        <v>三木集团:公司章程(2020年6月)</v>
      </c>
    </row>
    <row r="57" spans="1:3">
      <c r="A57" s="3" t="s">
        <v>6</v>
      </c>
      <c r="B57" s="3" t="s">
        <v>18</v>
      </c>
      <c r="C57" s="4" t="str">
        <f>HYPERLINK("http://news.windin.com/ns/bulletin.php?code=517C51D7B212&amp;id=116605640&amp;type=1","三木集团:2020年第七次临时股东大会的法律意见书")</f>
        <v>三木集团:2020年第七次临时股东大会的法律意见书</v>
      </c>
    </row>
    <row r="58" spans="1:3">
      <c r="A58" s="3" t="s">
        <v>6</v>
      </c>
      <c r="B58" s="3" t="s">
        <v>18</v>
      </c>
      <c r="C58" s="4" t="str">
        <f>HYPERLINK("http://news.windin.com/ns/bulletin.php?code=4ED172E1B212&amp;id=116605624&amp;type=1","三木集团:2020年第七次临时股东大会决议公告")</f>
        <v>三木集团:2020年第七次临时股东大会决议公告</v>
      </c>
    </row>
    <row r="59" spans="1:3">
      <c r="A59" s="3" t="s">
        <v>6</v>
      </c>
      <c r="B59" s="3" t="s">
        <v>19</v>
      </c>
      <c r="C59" s="4" t="str">
        <f>HYPERLINK("http://news.windin.com/ns/bulletin.php?code=2098FDDAB212&amp;id=116605254&amp;type=1","平潭发展:第十届监事会2020年第一次会议决议公告")</f>
        <v>平潭发展:第十届监事会2020年第一次会议决议公告</v>
      </c>
    </row>
    <row r="60" spans="1:3">
      <c r="A60" s="3" t="s">
        <v>6</v>
      </c>
      <c r="B60" s="3" t="s">
        <v>20</v>
      </c>
      <c r="C60" s="4" t="str">
        <f>HYPERLINK("http://news.windin.com/ns/bulletin.php?code=2098FDD7B212&amp;id=116605252&amp;type=1","漳州发展:关于为参股公司福建兆发房地产有限公司提供担保额度的公告")</f>
        <v>漳州发展:关于为参股公司福建兆发房地产有限公司提供担保额度的公告</v>
      </c>
    </row>
    <row r="61" spans="1:3">
      <c r="A61" s="3" t="s">
        <v>6</v>
      </c>
      <c r="B61" s="3" t="s">
        <v>19</v>
      </c>
      <c r="C61" s="4" t="str">
        <f>HYPERLINK("http://news.windin.com/ns/bulletin.php?code=20C7FF91B212&amp;id=116605248&amp;type=1","平潭发展:总经理工作细则(2020年6月)")</f>
        <v>平潭发展:总经理工作细则(2020年6月)</v>
      </c>
    </row>
    <row r="62" spans="1:3">
      <c r="A62" s="3" t="s">
        <v>6</v>
      </c>
      <c r="B62" s="3" t="s">
        <v>20</v>
      </c>
      <c r="C62" s="4" t="str">
        <f>HYPERLINK("http://news.windin.com/ns/bulletin.php?code=20F2DF39B212&amp;id=116605236&amp;type=1","漳州发展:第七届董事会2020年第四次临时会议决议公告")</f>
        <v>漳州发展:第七届董事会2020年第四次临时会议决议公告</v>
      </c>
    </row>
    <row r="63" spans="1:3">
      <c r="A63" s="3" t="s">
        <v>6</v>
      </c>
      <c r="B63" s="3" t="s">
        <v>19</v>
      </c>
      <c r="C63" s="4" t="str">
        <f>HYPERLINK("http://news.windin.com/ns/bulletin.php?code=20B7B9B8B212&amp;id=116605232&amp;type=1","平潭发展:第十届董事会2020年第一次会议决议公告")</f>
        <v>平潭发展:第十届董事会2020年第一次会议决议公告</v>
      </c>
    </row>
    <row r="64" spans="1:3">
      <c r="A64" s="3" t="s">
        <v>6</v>
      </c>
      <c r="B64" s="3" t="s">
        <v>19</v>
      </c>
      <c r="C64" s="4" t="str">
        <f>HYPERLINK("http://news.windin.com/ns/bulletin.php?code=20C7FF8BB212&amp;id=116605228&amp;type=1","平潭发展:独立董事关于第十届董事会2020年第一次会议相关事项的独立意见")</f>
        <v>平潭发展:独立董事关于第十届董事会2020年第一次会议相关事项的独立意见</v>
      </c>
    </row>
    <row r="65" spans="1:3">
      <c r="A65" s="3" t="s">
        <v>6</v>
      </c>
      <c r="B65" s="3" t="s">
        <v>20</v>
      </c>
      <c r="C65" s="4" t="str">
        <f>HYPERLINK("http://news.windin.com/ns/bulletin.php?code=2098FDD1B212&amp;id=116605224&amp;type=1","漳州发展:关于召开2020年第二次临时股东大会的通知")</f>
        <v>漳州发展:关于召开2020年第二次临时股东大会的通知</v>
      </c>
    </row>
    <row r="66" spans="1:3">
      <c r="A66" s="3" t="s">
        <v>6</v>
      </c>
      <c r="B66" s="3" t="s">
        <v>21</v>
      </c>
      <c r="C66" s="4" t="str">
        <f>HYPERLINK("http://news.windin.com/ns/bulletin.php?code=B5000BFDB211&amp;id=116605064&amp;type=1","绿康生化:关于控股股东部分股份解除质押的公告")</f>
        <v>绿康生化:关于控股股东部分股份解除质押的公告</v>
      </c>
    </row>
    <row r="67" spans="1:3">
      <c r="A67" s="3" t="s">
        <v>6</v>
      </c>
      <c r="B67" s="3" t="s">
        <v>5</v>
      </c>
      <c r="C67" s="4" t="str">
        <f>HYPERLINK("http://news.windin.com/ns/bulletin.php?code=2D507423B211&amp;id=116604836&amp;type=1","宁德时代:公司债券2020年跟踪评级报告")</f>
        <v>宁德时代:公司债券2020年跟踪评级报告</v>
      </c>
    </row>
    <row r="68" spans="1:3">
      <c r="A68" s="3" t="s">
        <v>6</v>
      </c>
      <c r="B68" s="3" t="s">
        <v>22</v>
      </c>
      <c r="C68" s="4" t="str">
        <f>HYPERLINK("http://news.windin.com/ns/bulletin.php?code=8FFF9016B20F&amp;id=116604356&amp;type=1","三钢闽光:2020年第二次临时股东大会的法律意见书")</f>
        <v>三钢闽光:2020年第二次临时股东大会的法律意见书</v>
      </c>
    </row>
    <row r="69" spans="1:3">
      <c r="A69" s="3" t="s">
        <v>6</v>
      </c>
      <c r="B69" s="3" t="s">
        <v>22</v>
      </c>
      <c r="C69" s="4" t="str">
        <f>HYPERLINK("http://news.windin.com/ns/bulletin.php?code=8F9CF0B2B20F&amp;id=116604348&amp;type=1","三钢闽光:2020年第二次临时股东大会决议公告")</f>
        <v>三钢闽光:2020年第二次临时股东大会决议公告</v>
      </c>
    </row>
    <row r="70" spans="1:3">
      <c r="A70" s="3" t="s">
        <v>6</v>
      </c>
      <c r="B70" s="3" t="s">
        <v>23</v>
      </c>
      <c r="C70" s="4" t="str">
        <f>HYPERLINK("http://news.windin.com/ns/bulletin.php?code=B7E4BA22B20D&amp;id=116603510&amp;type=1","中国武夷:关于2020年接受福建建工担保的关联交易进展公告")</f>
        <v>中国武夷:关于2020年接受福建建工担保的关联交易进展公告</v>
      </c>
    </row>
    <row r="71" spans="1:3">
      <c r="A71" s="3" t="s">
        <v>6</v>
      </c>
      <c r="B71" s="3" t="s">
        <v>23</v>
      </c>
      <c r="C71" s="4" t="str">
        <f>HYPERLINK("http://news.windin.com/ns/bulletin.php?code=B3D63194B20D&amp;id=116603496&amp;type=1","中国武夷:关于为子公司北京武夷银行借款提供担保的公告")</f>
        <v>中国武夷:关于为子公司北京武夷银行借款提供担保的公告</v>
      </c>
    </row>
    <row r="72" spans="1:3">
      <c r="A72" s="3" t="s">
        <v>6</v>
      </c>
      <c r="B72" s="3" t="s">
        <v>24</v>
      </c>
      <c r="C72" s="4" t="str">
        <f>HYPERLINK("http://news.windin.com/ns/bulletin.php?code=2F0E6A7CB209&amp;id=116600878&amp;type=1","昇兴股份:上海锦天城(福州)律师事务所关于公司第一期员工持股计划的法律意见书")</f>
        <v>昇兴股份:上海锦天城(福州)律师事务所关于公司第一期员工持股计划的法律意见书</v>
      </c>
    </row>
    <row r="73" spans="1:3">
      <c r="A73" s="3" t="s">
        <v>6</v>
      </c>
      <c r="B73" s="3" t="s">
        <v>25</v>
      </c>
      <c r="C73" s="4" t="str">
        <f>HYPERLINK("http://news.windin.com/ns/bulletin.php?code=8B1E2463B205&amp;id=116598726&amp;type=1","永辉超市:关于股东部分股份质押暨解质的公告")</f>
        <v>永辉超市:关于股东部分股份质押暨解质的公告</v>
      </c>
    </row>
    <row r="74" spans="1:3">
      <c r="A74" s="3" t="s">
        <v>6</v>
      </c>
      <c r="B74" s="3" t="s">
        <v>26</v>
      </c>
      <c r="C74" s="4" t="str">
        <f>HYPERLINK("http://news.windin.com/ns/bulletin.php?code=5245AE56B203&amp;id=116596630&amp;type=1","航天发展:2019年年度权益分派实施公告")</f>
        <v>航天发展:2019年年度权益分派实施公告</v>
      </c>
    </row>
    <row r="75" spans="1:3">
      <c r="A75" s="3" t="s">
        <v>6</v>
      </c>
      <c r="B75" s="3" t="s">
        <v>27</v>
      </c>
      <c r="C75" s="4" t="str">
        <f>HYPERLINK("http://news.windin.com/ns/bulletin.php?code=E751CB4DB201&amp;id=116595456&amp;type=1","三棵树:独立董事关于第五届董事会第八次会议相关事项的独立意见")</f>
        <v>三棵树:独立董事关于第五届董事会第八次会议相关事项的独立意见</v>
      </c>
    </row>
    <row r="76" spans="1:3">
      <c r="A76" s="3" t="s">
        <v>6</v>
      </c>
      <c r="B76" s="3" t="s">
        <v>27</v>
      </c>
      <c r="C76" s="4" t="str">
        <f>HYPERLINK("http://news.windin.com/ns/bulletin.php?code=E386F1FDB201&amp;id=116595444&amp;type=1","三棵树:关于召开2020年第二次临时股东大会的通知")</f>
        <v>三棵树:关于召开2020年第二次临时股东大会的通知</v>
      </c>
    </row>
    <row r="77" spans="1:3">
      <c r="A77" s="3" t="s">
        <v>6</v>
      </c>
      <c r="B77" s="3" t="s">
        <v>27</v>
      </c>
      <c r="C77" s="4" t="str">
        <f>HYPERLINK("http://news.windin.com/ns/bulletin.php?code=E7AEEDCAB201&amp;id=116595438&amp;type=1","三棵树:关于对外提供担保的公告")</f>
        <v>三棵树:关于对外提供担保的公告</v>
      </c>
    </row>
    <row r="78" spans="1:3">
      <c r="A78" s="3" t="s">
        <v>6</v>
      </c>
      <c r="B78" s="3" t="s">
        <v>27</v>
      </c>
      <c r="C78" s="4" t="str">
        <f>HYPERLINK("http://news.windin.com/ns/bulletin.php?code=E721DE2BB201&amp;id=116595428&amp;type=1","三棵树:第五届董事会第八次会议决议公告")</f>
        <v>三棵树:第五届董事会第八次会议决议公告</v>
      </c>
    </row>
    <row r="79" spans="1:3">
      <c r="A79" s="3" t="s">
        <v>6</v>
      </c>
      <c r="B79" s="3" t="s">
        <v>28</v>
      </c>
      <c r="C79" s="4" t="str">
        <f>HYPERLINK("http://news.windin.com/ns/bulletin.php?code=30ADB283B201&amp;id=116595186&amp;type=1","福建高速:关于向专业投资者公开发行公司债券获得中国证券监督管理委员会注册批复的公告")</f>
        <v>福建高速:关于向专业投资者公开发行公司债券获得中国证券监督管理委员会注册批复的公告</v>
      </c>
    </row>
    <row r="80" spans="1:3">
      <c r="A80" s="3" t="s">
        <v>6</v>
      </c>
      <c r="B80" s="3" t="s">
        <v>29</v>
      </c>
      <c r="C80" s="4" t="str">
        <f>HYPERLINK("http://news.windin.com/ns/bulletin.php?code=35C781E3B201&amp;id=116595128&amp;type=1","茶花股份:董事,高级管理人员集中竞价减持股份结果公告")</f>
        <v>茶花股份:董事,高级管理人员集中竞价减持股份结果公告</v>
      </c>
    </row>
    <row r="81" spans="1:3">
      <c r="A81" s="5" t="s">
        <v>30</v>
      </c>
      <c r="B81" s="5"/>
      <c r="C81"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2020-06-22T14:06:00Z</dcterms:created>
  <dcterms:modified xsi:type="dcterms:W3CDTF">2020-06-22T06:07:30Z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