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<sst xmlns="http://schemas.openxmlformats.org/spreadsheetml/2006/main" count="112" uniqueCount="26">
  <si>
    <t>公告日期</t>
  </si>
  <si>
    <t>证券代码</t>
  </si>
  <si>
    <t>公告标题</t>
  </si>
  <si>
    <t>2020-07-01</t>
  </si>
  <si>
    <t>002093.SZ</t>
  </si>
  <si>
    <t>000797.SZ</t>
  </si>
  <si>
    <t>002517.SZ</t>
  </si>
  <si>
    <t>002509.SZ</t>
  </si>
  <si>
    <t>300750.SZ</t>
  </si>
  <si>
    <t>300525.SZ</t>
  </si>
  <si>
    <t>002674.SZ</t>
  </si>
  <si>
    <t>600203.SH</t>
  </si>
  <si>
    <t>601566.SH</t>
  </si>
  <si>
    <t>603737.SH</t>
  </si>
  <si>
    <t>603636.SH</t>
  </si>
  <si>
    <t>600103.SH</t>
  </si>
  <si>
    <t>000671.SZ</t>
  </si>
  <si>
    <t>600802.SH</t>
  </si>
  <si>
    <t>601899.SH</t>
  </si>
  <si>
    <t>600388.SH</t>
  </si>
  <si>
    <t>002110.SZ</t>
  </si>
  <si>
    <t>002102.SZ</t>
  </si>
  <si>
    <t>600693.SH</t>
  </si>
  <si>
    <t>600734.SH</t>
  </si>
  <si>
    <t>603879.SH</t>
  </si>
  <si>
    <t>数据来源：Wind</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</si>
</sst>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b/>
      <sz val="11"/>
      <color rgb="FF3F3F3F"/>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11" fillId="14" borderId="0" applyNumberFormat="0" applyBorder="0" applyAlignment="0" applyProtection="0">
      <alignment vertical="center"/>
    </xf>
    <xf numFmtId="0" fontId="9" fillId="4"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43" fontId="5" fillId="0" borderId="0" applyFont="0" applyFill="0" applyBorder="0" applyAlignment="0" applyProtection="0">
      <alignment vertical="center"/>
    </xf>
    <xf numFmtId="0" fontId="14" fillId="17" borderId="0" applyNumberFormat="0" applyBorder="0" applyAlignment="0" applyProtection="0">
      <alignment vertical="center"/>
    </xf>
    <xf numFmtId="0" fontId="1" fillId="0" borderId="0" applyNumberFormat="0" applyFill="0" applyBorder="0" applyAlignment="0" applyProtection="0">
      <alignment vertical="center"/>
    </xf>
    <xf numFmtId="9" fontId="5" fillId="0" borderId="0" applyFont="0" applyFill="0" applyBorder="0" applyAlignment="0" applyProtection="0">
      <alignment vertical="center"/>
    </xf>
    <xf numFmtId="0" fontId="19" fillId="0" borderId="0" applyNumberFormat="0" applyFill="0" applyBorder="0" applyAlignment="0" applyProtection="0">
      <alignment vertical="center"/>
    </xf>
    <xf numFmtId="0" fontId="5" fillId="3" borderId="5" applyNumberFormat="0" applyFont="0" applyAlignment="0" applyProtection="0">
      <alignment vertical="center"/>
    </xf>
    <xf numFmtId="0" fontId="14" fillId="22" borderId="0" applyNumberFormat="0" applyBorder="0" applyAlignment="0" applyProtection="0">
      <alignment vertical="center"/>
    </xf>
    <xf numFmtId="0" fontId="1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3" applyNumberFormat="0" applyFill="0" applyAlignment="0" applyProtection="0">
      <alignment vertical="center"/>
    </xf>
    <xf numFmtId="0" fontId="10" fillId="0" borderId="3" applyNumberFormat="0" applyFill="0" applyAlignment="0" applyProtection="0">
      <alignment vertical="center"/>
    </xf>
    <xf numFmtId="0" fontId="14" fillId="16" borderId="0" applyNumberFormat="0" applyBorder="0" applyAlignment="0" applyProtection="0">
      <alignment vertical="center"/>
    </xf>
    <xf numFmtId="0" fontId="16" fillId="0" borderId="8" applyNumberFormat="0" applyFill="0" applyAlignment="0" applyProtection="0">
      <alignment vertical="center"/>
    </xf>
    <xf numFmtId="0" fontId="14" fillId="21" borderId="0" applyNumberFormat="0" applyBorder="0" applyAlignment="0" applyProtection="0">
      <alignment vertical="center"/>
    </xf>
    <xf numFmtId="0" fontId="3" fillId="2" borderId="2" applyNumberFormat="0" applyAlignment="0" applyProtection="0">
      <alignment vertical="center"/>
    </xf>
    <xf numFmtId="0" fontId="7" fillId="2" borderId="4" applyNumberFormat="0" applyAlignment="0" applyProtection="0">
      <alignment vertical="center"/>
    </xf>
    <xf numFmtId="0" fontId="17" fillId="18" borderId="9" applyNumberFormat="0" applyAlignment="0" applyProtection="0">
      <alignment vertical="center"/>
    </xf>
    <xf numFmtId="0" fontId="11" fillId="7" borderId="0" applyNumberFormat="0" applyBorder="0" applyAlignment="0" applyProtection="0">
      <alignment vertical="center"/>
    </xf>
    <xf numFmtId="0" fontId="14" fillId="26" borderId="0" applyNumberFormat="0" applyBorder="0" applyAlignment="0" applyProtection="0">
      <alignment vertical="center"/>
    </xf>
    <xf numFmtId="0" fontId="13" fillId="0" borderId="6" applyNumberFormat="0" applyFill="0" applyAlignment="0" applyProtection="0">
      <alignment vertical="center"/>
    </xf>
    <xf numFmtId="0" fontId="15" fillId="0" borderId="7" applyNumberFormat="0" applyFill="0" applyAlignment="0" applyProtection="0">
      <alignment vertical="center"/>
    </xf>
    <xf numFmtId="0" fontId="21" fillId="25" borderId="0" applyNumberFormat="0" applyBorder="0" applyAlignment="0" applyProtection="0">
      <alignment vertical="center"/>
    </xf>
    <xf numFmtId="0" fontId="20" fillId="20" borderId="0" applyNumberFormat="0" applyBorder="0" applyAlignment="0" applyProtection="0">
      <alignment vertical="center"/>
    </xf>
    <xf numFmtId="0" fontId="11" fillId="13" borderId="0" applyNumberFormat="0" applyBorder="0" applyAlignment="0" applyProtection="0">
      <alignment vertical="center"/>
    </xf>
    <xf numFmtId="0" fontId="14" fillId="29"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32" borderId="0" applyNumberFormat="0" applyBorder="0" applyAlignment="0" applyProtection="0">
      <alignment vertical="center"/>
    </xf>
    <xf numFmtId="0" fontId="14" fillId="28" borderId="0" applyNumberFormat="0" applyBorder="0" applyAlignment="0" applyProtection="0">
      <alignment vertical="center"/>
    </xf>
    <xf numFmtId="0" fontId="14" fillId="24" borderId="0" applyNumberFormat="0" applyBorder="0" applyAlignment="0" applyProtection="0">
      <alignment vertical="center"/>
    </xf>
    <xf numFmtId="0" fontId="11" fillId="5" borderId="0" applyNumberFormat="0" applyBorder="0" applyAlignment="0" applyProtection="0">
      <alignment vertical="center"/>
    </xf>
    <xf numFmtId="0" fontId="11" fillId="31" borderId="0" applyNumberFormat="0" applyBorder="0" applyAlignment="0" applyProtection="0">
      <alignment vertical="center"/>
    </xf>
    <xf numFmtId="0" fontId="14" fillId="27" borderId="0" applyNumberFormat="0" applyBorder="0" applyAlignment="0" applyProtection="0">
      <alignment vertical="center"/>
    </xf>
    <xf numFmtId="0" fontId="11" fillId="9"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11" fillId="30" borderId="0" applyNumberFormat="0" applyBorder="0" applyAlignment="0" applyProtection="0">
      <alignment vertical="center"/>
    </xf>
    <xf numFmtId="0" fontId="14" fillId="19"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6"/>
  <sheetViews>
    <sheetView tabSelected="1" workbookViewId="0">
      <pane xSplit="2" ySplit="1" topLeftCell="C56" activePane="bottomRight" state="frozen"/>
      <selection/>
      <selection pane="topRight"/>
      <selection pane="bottomLeft"/>
      <selection pane="bottomRight" activeCell="A56" sqref="A56:A104"/>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HYPERLINK("http://news.windin.com/ns/bulletin.php?code=449B5D80BAD4&amp;id=116980620&amp;type=1","国脉科技:关于为控股子公司提供担保的公告")</f>
        <v>国脉科技:关于为控股子公司提供担保的公告</v>
      </c>
    </row>
    <row r="3" spans="1:3">
      <c r="A3" s="3" t="s">
        <v>3</v>
      </c>
      <c r="B3" s="3" t="s">
        <v>4</v>
      </c>
      <c r="C3" s="4" t="str">
        <f>HYPERLINK("http://news.windin.com/ns/bulletin.php?code=44997CFFBAD4&amp;id=116980616&amp;type=1","国脉科技:关于使用自有资金购买理财产品进展的公告")</f>
        <v>国脉科技:关于使用自有资金购买理财产品进展的公告</v>
      </c>
    </row>
    <row r="4" spans="1:3">
      <c r="A4" s="3" t="s">
        <v>3</v>
      </c>
      <c r="B4" s="3" t="s">
        <v>5</v>
      </c>
      <c r="C4" s="4" t="str">
        <f>HYPERLINK("http://news.windin.com/ns/bulletin.php?code=50680158BAD2&amp;id=116980142&amp;type=1","中国武夷:2015年面向合格投资者公开发行公司债券(2019年度)")</f>
        <v>中国武夷:2015年面向合格投资者公开发行公司债券(2019年度)</v>
      </c>
    </row>
    <row r="5" spans="1:3">
      <c r="A5" s="3" t="s">
        <v>3</v>
      </c>
      <c r="B5" s="3" t="s">
        <v>6</v>
      </c>
      <c r="C5" s="4" t="str">
        <f>HYPERLINK("http://news.windin.com/ns/bulletin.php?code=F291C1F6BAD1&amp;id=116980068&amp;type=1","恺英网络:关于部分董事,高级管理人员增持公司股份计划的公告")</f>
        <v>恺英网络:关于部分董事,高级管理人员增持公司股份计划的公告</v>
      </c>
    </row>
    <row r="6" spans="1:3">
      <c r="A6" s="3" t="s">
        <v>3</v>
      </c>
      <c r="B6" s="3" t="s">
        <v>6</v>
      </c>
      <c r="C6" s="4" t="str">
        <f>HYPERLINK("http://news.windin.com/ns/bulletin.php?code=F291C1F0BAD1&amp;id=116980060&amp;type=1","恺英网络:关于2020年第一次临时股东大会可能取消召开的提示性公告")</f>
        <v>恺英网络:关于2020年第一次临时股东大会可能取消召开的提示性公告</v>
      </c>
    </row>
    <row r="7" spans="1:3">
      <c r="A7" s="3" t="s">
        <v>3</v>
      </c>
      <c r="B7" s="3" t="s">
        <v>7</v>
      </c>
      <c r="C7" s="4" t="str">
        <f>HYPERLINK("http://news.windin.com/ns/bulletin.php?code=1A64AB38BAD1&amp;id=116979862&amp;type=1","天茂退:关于债券“16天广01”停牌进展的公告")</f>
        <v>天茂退:关于债券“16天广01”停牌进展的公告</v>
      </c>
    </row>
    <row r="8" spans="1:3">
      <c r="A8" s="3" t="s">
        <v>3</v>
      </c>
      <c r="B8" s="3" t="s">
        <v>7</v>
      </c>
      <c r="C8" s="4" t="str">
        <f>HYPERLINK("http://news.windin.com/ns/bulletin.php?code=1D02D580BAD1&amp;id=116979860&amp;type=1","天茂退:公司债券受托管理事务报告(2019年度)")</f>
        <v>天茂退:公司债券受托管理事务报告(2019年度)</v>
      </c>
    </row>
    <row r="9" spans="1:3">
      <c r="A9" s="3" t="s">
        <v>3</v>
      </c>
      <c r="B9" s="3" t="s">
        <v>8</v>
      </c>
      <c r="C9" s="4" t="str">
        <f>HYPERLINK("http://news.windin.com/ns/bulletin.php?code=9FCC5332BACA&amp;id=116974358&amp;type=1","宁德时代:关于非公开发行股票申请获得中国证监会核准批复的公告")</f>
        <v>宁德时代:关于非公开发行股票申请获得中国证监会核准批复的公告</v>
      </c>
    </row>
    <row r="10" spans="1:3">
      <c r="A10" s="3" t="s">
        <v>3</v>
      </c>
      <c r="B10" s="3" t="s">
        <v>9</v>
      </c>
      <c r="C10" s="4" t="str">
        <f>HYPERLINK("http://news.windin.com/ns/bulletin.php?code=6DF46519BAC5&amp;id=116970428&amp;type=1","博思软件:关于监事会主席,高级管理人员股份减持计划的进展公告")</f>
        <v>博思软件:关于监事会主席,高级管理人员股份减持计划的进展公告</v>
      </c>
    </row>
    <row r="11" spans="1:3">
      <c r="A11" s="3" t="s">
        <v>3</v>
      </c>
      <c r="B11" s="3" t="s">
        <v>10</v>
      </c>
      <c r="C11" s="4" t="str">
        <f>HYPERLINK("http://news.windin.com/ns/bulletin.php?code=032B0080BAC1&amp;id=116966370&amp;type=1","兴业科技:关于公司向银行申请授信并由关联方提供担保的公告")</f>
        <v>兴业科技:关于公司向银行申请授信并由关联方提供担保的公告</v>
      </c>
    </row>
    <row r="12" spans="1:3">
      <c r="A12" s="3" t="s">
        <v>3</v>
      </c>
      <c r="B12" s="3" t="s">
        <v>10</v>
      </c>
      <c r="C12" s="4" t="str">
        <f>HYPERLINK("http://news.windin.com/ns/bulletin.php?code=0302940FBAC1&amp;id=116966368&amp;type=1","兴业科技:独立董事关于第五届董事会第三次临时会议相关事项的事前认可意见")</f>
        <v>兴业科技:独立董事关于第五届董事会第三次临时会议相关事项的事前认可意见</v>
      </c>
    </row>
    <row r="13" spans="1:3">
      <c r="A13" s="3" t="s">
        <v>3</v>
      </c>
      <c r="B13" s="3" t="s">
        <v>10</v>
      </c>
      <c r="C13" s="4" t="str">
        <f>HYPERLINK("http://news.windin.com/ns/bulletin.php?code=FFD2B16BBAC0&amp;id=116966366&amp;type=1","兴业科技:关于全资子公司向银行申请授信由公司和关联方共同提供担保的公告")</f>
        <v>兴业科技:关于全资子公司向银行申请授信由公司和关联方共同提供担保的公告</v>
      </c>
    </row>
    <row r="14" spans="1:3">
      <c r="A14" s="3" t="s">
        <v>3</v>
      </c>
      <c r="B14" s="3" t="s">
        <v>10</v>
      </c>
      <c r="C14" s="4" t="str">
        <f>HYPERLINK("http://news.windin.com/ns/bulletin.php?code=02F8CFAEBAC1&amp;id=116966364&amp;type=1","兴业科技:独立董事关于第五届董事会第三次临时会议相关事项的独立意见")</f>
        <v>兴业科技:独立董事关于第五届董事会第三次临时会议相关事项的独立意见</v>
      </c>
    </row>
    <row r="15" spans="1:3">
      <c r="A15" s="3" t="s">
        <v>3</v>
      </c>
      <c r="B15" s="3" t="s">
        <v>10</v>
      </c>
      <c r="C15" s="4" t="str">
        <f>HYPERLINK("http://news.windin.com/ns/bulletin.php?code=FFD2B158BAC0&amp;id=116966358&amp;type=1","兴业科技:第五届董事会第三次临时会议决议公告")</f>
        <v>兴业科技:第五届董事会第三次临时会议决议公告</v>
      </c>
    </row>
    <row r="16" spans="1:3">
      <c r="A16" s="3" t="s">
        <v>3</v>
      </c>
      <c r="B16" s="3" t="s">
        <v>10</v>
      </c>
      <c r="C16" s="4" t="str">
        <f>HYPERLINK("http://news.windin.com/ns/bulletin.php?code=F91546B8BAC0&amp;id=116966356&amp;type=1","兴业科技:关于公司及全资子公司新增日常关联交易预计的公告")</f>
        <v>兴业科技:关于公司及全资子公司新增日常关联交易预计的公告</v>
      </c>
    </row>
    <row r="17" spans="1:3">
      <c r="A17" s="3" t="s">
        <v>3</v>
      </c>
      <c r="B17" s="3" t="s">
        <v>11</v>
      </c>
      <c r="C17" s="4" t="str">
        <f>HYPERLINK("http://news.windin.com/ns/bulletin.php?code=06B3C7EBBABD&amp;id=116963320&amp;type=1","福日电子:第七届监事会第一次会议决议公告")</f>
        <v>福日电子:第七届监事会第一次会议决议公告</v>
      </c>
    </row>
    <row r="18" spans="1:3">
      <c r="A18" s="3" t="s">
        <v>3</v>
      </c>
      <c r="B18" s="3" t="s">
        <v>11</v>
      </c>
      <c r="C18" s="4" t="str">
        <f>HYPERLINK("http://news.windin.com/ns/bulletin.php?code=06AE3A18BABD&amp;id=116963304&amp;type=1","福日电子:2019年年度大会法律意见书")</f>
        <v>福日电子:2019年年度大会法律意见书</v>
      </c>
    </row>
    <row r="19" spans="1:3">
      <c r="A19" s="3" t="s">
        <v>3</v>
      </c>
      <c r="B19" s="3" t="s">
        <v>11</v>
      </c>
      <c r="C19" s="4" t="str">
        <f>HYPERLINK("http://news.windin.com/ns/bulletin.php?code=03B1F08ABABD&amp;id=116963322&amp;type=1","福日电子:关于为所属公司提供连带责任担保的公告")</f>
        <v>福日电子:关于为所属公司提供连带责任担保的公告</v>
      </c>
    </row>
    <row r="20" spans="1:3">
      <c r="A20" s="3" t="s">
        <v>3</v>
      </c>
      <c r="B20" s="3" t="s">
        <v>11</v>
      </c>
      <c r="C20" s="4" t="str">
        <f>HYPERLINK("http://news.windin.com/ns/bulletin.php?code=06A4BC24BABD&amp;id=116963318&amp;type=1","福日电子:关于公司董事会,监事会完成换届选举及聘任高级管理人员的公告")</f>
        <v>福日电子:关于公司董事会,监事会完成换届选举及聘任高级管理人员的公告</v>
      </c>
    </row>
    <row r="21" spans="1:3">
      <c r="A21" s="3" t="s">
        <v>3</v>
      </c>
      <c r="B21" s="3" t="s">
        <v>11</v>
      </c>
      <c r="C21" s="4" t="str">
        <f>HYPERLINK("http://news.windin.com/ns/bulletin.php?code=064C023BBABD&amp;id=116963316&amp;type=1","福日电子:独立董事关于公司高级管理人员换届的独立意见")</f>
        <v>福日电子:独立董事关于公司高级管理人员换届的独立意见</v>
      </c>
    </row>
    <row r="22" spans="1:3">
      <c r="A22" s="3" t="s">
        <v>3</v>
      </c>
      <c r="B22" s="3" t="s">
        <v>11</v>
      </c>
      <c r="C22" s="4" t="str">
        <f>HYPERLINK("http://news.windin.com/ns/bulletin.php?code=07698AA1BABD&amp;id=116963302&amp;type=1","福日电子:2019年年度股东大会决议公告")</f>
        <v>福日电子:2019年年度股东大会决议公告</v>
      </c>
    </row>
    <row r="23" spans="1:3">
      <c r="A23" s="3" t="s">
        <v>3</v>
      </c>
      <c r="B23" s="3" t="s">
        <v>12</v>
      </c>
      <c r="C23" s="4" t="str">
        <f>HYPERLINK("http://news.windin.com/ns/bulletin.php?code=03B1F084BABD&amp;id=116963298&amp;type=1","九牧王:简式权益变动报告书(一)")</f>
        <v>九牧王:简式权益变动报告书(一)</v>
      </c>
    </row>
    <row r="24" spans="1:3">
      <c r="A24" s="3" t="s">
        <v>3</v>
      </c>
      <c r="B24" s="3" t="s">
        <v>11</v>
      </c>
      <c r="C24" s="4" t="str">
        <f>HYPERLINK("http://news.windin.com/ns/bulletin.php?code=05F66B6FBABD&amp;id=116963294&amp;type=1","福日电子:第七届董事会第一次会议决议公告")</f>
        <v>福日电子:第七届董事会第一次会议决议公告</v>
      </c>
    </row>
    <row r="25" spans="1:3">
      <c r="A25" s="3" t="s">
        <v>3</v>
      </c>
      <c r="B25" s="3" t="s">
        <v>12</v>
      </c>
      <c r="C25" s="4" t="str">
        <f>HYPERLINK("http://news.windin.com/ns/bulletin.php?code=05F66B67BABD&amp;id=116963272&amp;type=1","九牧王:简式权益变动报告书(二)")</f>
        <v>九牧王:简式权益变动报告书(二)</v>
      </c>
    </row>
    <row r="26" spans="1:3">
      <c r="A26" s="3" t="s">
        <v>3</v>
      </c>
      <c r="B26" s="3" t="s">
        <v>13</v>
      </c>
      <c r="C26" s="4" t="str">
        <f>HYPERLINK("http://news.windin.com/ns/bulletin.php?code=06AF8189BABD&amp;id=116963344&amp;type=1","三棵树:关于以集中竞价交易方式回购股份的回购报告书(修订稿)")</f>
        <v>三棵树:关于以集中竞价交易方式回购股份的回购报告书(修订稿)</v>
      </c>
    </row>
    <row r="27" spans="1:3">
      <c r="A27" s="3" t="s">
        <v>3</v>
      </c>
      <c r="B27" s="3" t="s">
        <v>12</v>
      </c>
      <c r="C27" s="4" t="str">
        <f>HYPERLINK("http://news.windin.com/ns/bulletin.php?code=073D06B0BABD&amp;id=116963270&amp;type=1","九牧王:关于股东权益变动的提示性公告(一)")</f>
        <v>九牧王:关于股东权益变动的提示性公告(一)</v>
      </c>
    </row>
    <row r="28" spans="1:3">
      <c r="A28" s="3" t="s">
        <v>3</v>
      </c>
      <c r="B28" s="3" t="s">
        <v>13</v>
      </c>
      <c r="C28" s="4" t="str">
        <f>HYPERLINK("http://news.windin.com/ns/bulletin.php?code=06AF8183BABD&amp;id=116963262&amp;type=1","三棵树:关于2019年度权益分派实施后调整2020年度非公开发行A股股票发行价格和发行数量的公告")</f>
        <v>三棵树:关于2019年度权益分派实施后调整2020年度非公开发行A股股票发行价格和发行数量的公告</v>
      </c>
    </row>
    <row r="29" spans="1:3">
      <c r="A29" s="3" t="s">
        <v>3</v>
      </c>
      <c r="B29" s="3" t="s">
        <v>14</v>
      </c>
      <c r="C29" s="4" t="str">
        <f>HYPERLINK("http://news.windin.com/ns/bulletin.php?code=02A96B7EBABD&amp;id=116963254&amp;type=1","南威软件:关于控股股东部分股份解除质押的公告")</f>
        <v>南威软件:关于控股股东部分股份解除质押的公告</v>
      </c>
    </row>
    <row r="30" spans="1:3">
      <c r="A30" s="3" t="s">
        <v>3</v>
      </c>
      <c r="B30" s="3" t="s">
        <v>12</v>
      </c>
      <c r="C30" s="4" t="str">
        <f>HYPERLINK("http://news.windin.com/ns/bulletin.php?code=073D06ADBABD&amp;id=116963252&amp;type=1","九牧王:关于股东权益变动的提示性公告(二)")</f>
        <v>九牧王:关于股东权益变动的提示性公告(二)</v>
      </c>
    </row>
    <row r="31" spans="1:3">
      <c r="A31" s="3" t="s">
        <v>3</v>
      </c>
      <c r="B31" s="3" t="s">
        <v>15</v>
      </c>
      <c r="C31" s="4" t="str">
        <f>HYPERLINK("http://news.windin.com/ns/bulletin.php?code=1015166DBAB9&amp;id=116960382&amp;type=1","青山纸业:重大诉讼进展公告")</f>
        <v>青山纸业:重大诉讼进展公告</v>
      </c>
    </row>
    <row r="32" spans="1:3">
      <c r="A32" s="3" t="s">
        <v>3</v>
      </c>
      <c r="B32" s="3" t="s">
        <v>4</v>
      </c>
      <c r="C32" s="4" t="str">
        <f>HYPERLINK("http://news.windin.com/ns/bulletin.php?code=AAB20293BAB4&amp;id=116957352&amp;type=1","国脉科技:第七届监事会第八次会议决议公告")</f>
        <v>国脉科技:第七届监事会第八次会议决议公告</v>
      </c>
    </row>
    <row r="33" spans="1:3">
      <c r="A33" s="3" t="s">
        <v>3</v>
      </c>
      <c r="B33" s="3" t="s">
        <v>4</v>
      </c>
      <c r="C33" s="4" t="str">
        <f>HYPERLINK("http://news.windin.com/ns/bulletin.php?code=AAC47074BAB4&amp;id=116957340&amp;type=1","国脉科技:证券投资与衍生品交易管理制度(2020年6月)")</f>
        <v>国脉科技:证券投资与衍生品交易管理制度(2020年6月)</v>
      </c>
    </row>
    <row r="34" spans="1:3">
      <c r="A34" s="3" t="s">
        <v>3</v>
      </c>
      <c r="B34" s="3" t="s">
        <v>4</v>
      </c>
      <c r="C34" s="4" t="str">
        <f>HYPERLINK("http://news.windin.com/ns/bulletin.php?code=AA38C5F9BAB4&amp;id=116957328&amp;type=1","国脉科技:公司章程(2020年6月)")</f>
        <v>国脉科技:公司章程(2020年6月)</v>
      </c>
    </row>
    <row r="35" spans="1:3">
      <c r="A35" s="3" t="s">
        <v>3</v>
      </c>
      <c r="B35" s="3" t="s">
        <v>4</v>
      </c>
      <c r="C35" s="4" t="str">
        <f>HYPERLINK("http://news.windin.com/ns/bulletin.php?code=AAC4706EBAB4&amp;id=116957324&amp;type=1","国脉科技:第七届董事会第九次会议决议公告")</f>
        <v>国脉科技:第七届董事会第九次会议决议公告</v>
      </c>
    </row>
    <row r="36" spans="1:3">
      <c r="A36" s="3" t="s">
        <v>3</v>
      </c>
      <c r="B36" s="3" t="s">
        <v>4</v>
      </c>
      <c r="C36" s="4" t="str">
        <f>HYPERLINK("http://news.windin.com/ns/bulletin.php?code=AA38C5F3BAB4&amp;id=116957316&amp;type=1","国脉科技:关于召开2020年第一次临时股东大会的通知")</f>
        <v>国脉科技:关于召开2020年第一次临时股东大会的通知</v>
      </c>
    </row>
    <row r="37" spans="1:3">
      <c r="A37" s="3" t="s">
        <v>3</v>
      </c>
      <c r="B37" s="3" t="s">
        <v>4</v>
      </c>
      <c r="C37" s="4" t="str">
        <f>HYPERLINK("http://news.windin.com/ns/bulletin.php?code=AAD5B2B5BAB4&amp;id=116957312&amp;type=1","国脉科技:独立董事关于公司第七届董事会第九次会议审议相关事项的独立意见")</f>
        <v>国脉科技:独立董事关于公司第七届董事会第九次会议审议相关事项的独立意见</v>
      </c>
    </row>
    <row r="38" spans="1:3">
      <c r="A38" s="3" t="s">
        <v>3</v>
      </c>
      <c r="B38" s="3" t="s">
        <v>4</v>
      </c>
      <c r="C38" s="4" t="str">
        <f>HYPERLINK("http://news.windin.com/ns/bulletin.php?code=AAC47067BAB4&amp;id=116957310&amp;type=1","国脉科技:关于使用结余募集资金归还银行贷款和永久补充流动资金的公告")</f>
        <v>国脉科技:关于使用结余募集资金归还银行贷款和永久补充流动资金的公告</v>
      </c>
    </row>
    <row r="39" spans="1:3">
      <c r="A39" s="3" t="s">
        <v>3</v>
      </c>
      <c r="B39" s="3" t="s">
        <v>4</v>
      </c>
      <c r="C39" s="4" t="str">
        <f>HYPERLINK("http://news.windin.com/ns/bulletin.php?code=AA38C5ECBAB4&amp;id=116957302&amp;type=1","国脉科技:兴业证券股份有限公司关于公司使用结余募集资金归还银行贷款和永久补充流动资金的核查意见")</f>
        <v>国脉科技:兴业证券股份有限公司关于公司使用结余募集资金归还银行贷款和永久补充流动资金的核查意见</v>
      </c>
    </row>
    <row r="40" spans="1:3">
      <c r="A40" s="3" t="s">
        <v>3</v>
      </c>
      <c r="B40" s="3" t="s">
        <v>16</v>
      </c>
      <c r="C40" s="4" t="str">
        <f>HYPERLINK("http://news.windin.com/ns/bulletin.php?code=AD456A70BAB2&amp;id=116954406&amp;type=1","阳光城:面向合格投资者公开发行公司债券受托管理事务报告(2019年度)")</f>
        <v>阳光城:面向合格投资者公开发行公司债券受托管理事务报告(2019年度)</v>
      </c>
    </row>
    <row r="41" spans="1:3">
      <c r="A41" s="3" t="s">
        <v>3</v>
      </c>
      <c r="B41" s="3" t="s">
        <v>17</v>
      </c>
      <c r="C41" s="4" t="str">
        <f>HYPERLINK("http://news.windin.com/ns/bulletin.php?code=92081BF7BAB1&amp;id=116952760&amp;type=1","福建水泥:2019年年度权益分派实施公告")</f>
        <v>福建水泥:2019年年度权益分派实施公告</v>
      </c>
    </row>
    <row r="42" spans="1:3">
      <c r="A42" s="3" t="s">
        <v>3</v>
      </c>
      <c r="B42" s="3" t="s">
        <v>13</v>
      </c>
      <c r="C42" s="4" t="str">
        <f>HYPERLINK("http://news.windin.com/ns/bulletin.php?code=83DC78ECBAB1&amp;id=116952676&amp;type=1","三棵树:关于2019年度权益分派实施后调整回购股份价格上限的公告")</f>
        <v>三棵树:关于2019年度权益分派实施后调整回购股份价格上限的公告</v>
      </c>
    </row>
    <row r="43" spans="1:3">
      <c r="A43" s="3" t="s">
        <v>3</v>
      </c>
      <c r="B43" s="3" t="s">
        <v>18</v>
      </c>
      <c r="C43" s="4" t="str">
        <f>HYPERLINK("http://news.windin.com/ns/bulletin.php?code=750AF1C6BAAF&amp;id=116950448&amp;type=1","紫金矿业:H股公告")</f>
        <v>紫金矿业:H股公告</v>
      </c>
    </row>
    <row r="44" spans="1:3">
      <c r="A44" s="3" t="s">
        <v>3</v>
      </c>
      <c r="B44" s="3" t="s">
        <v>19</v>
      </c>
      <c r="C44" s="4" t="str">
        <f>HYPERLINK("http://news.windin.com/ns/bulletin.php?code=75537775BAAF&amp;id=116950430&amp;type=1","龙净环保:关于第七期员工持股计划购买完成的公告")</f>
        <v>龙净环保:关于第七期员工持股计划购买完成的公告</v>
      </c>
    </row>
    <row r="45" spans="1:3">
      <c r="A45" s="3" t="s">
        <v>3</v>
      </c>
      <c r="B45" s="3" t="s">
        <v>20</v>
      </c>
      <c r="C45" s="4" t="str">
        <f>HYPERLINK("http://news.windin.com/ns/bulletin.php?code=CA527B0DBAAB&amp;id=116948508&amp;type=1","三钢闽光:关于收购福建罗源闽光钢铁有限责任公司100%股权完成过户及工商变更登记的公告")</f>
        <v>三钢闽光:关于收购福建罗源闽光钢铁有限责任公司100%股权完成过户及工商变更登记的公告</v>
      </c>
    </row>
    <row r="46" spans="1:3">
      <c r="A46" s="3" t="s">
        <v>3</v>
      </c>
      <c r="B46" s="3" t="s">
        <v>21</v>
      </c>
      <c r="C46" s="4" t="str">
        <f>HYPERLINK("http://news.windin.com/ns/bulletin.php?code=E2377056BAAA&amp;id=116947742&amp;type=1","ST冠福:关于控股股东所持公司股份新增轮候冻结的公告")</f>
        <v>ST冠福:关于控股股东所持公司股份新增轮候冻结的公告</v>
      </c>
    </row>
    <row r="47" spans="1:3">
      <c r="A47" s="3" t="s">
        <v>3</v>
      </c>
      <c r="B47" s="3" t="s">
        <v>21</v>
      </c>
      <c r="C47" s="4" t="str">
        <f>HYPERLINK("http://news.windin.com/ns/bulletin.php?code=E077B71CBAAA&amp;id=116947740&amp;type=1","ST冠福:关于大股东陈烈权先生部分股份解除质押的公告")</f>
        <v>ST冠福:关于大股东陈烈权先生部分股份解除质押的公告</v>
      </c>
    </row>
    <row r="48" spans="1:3">
      <c r="A48" s="3" t="s">
        <v>3</v>
      </c>
      <c r="B48" s="3" t="s">
        <v>21</v>
      </c>
      <c r="C48" s="4" t="str">
        <f>HYPERLINK("http://news.windin.com/ns/bulletin.php?code=DC5FEFE1BAAA&amp;id=116947730&amp;type=1","ST冠福:关于与同孚实业私募债项目相关债权人签署和解协议书的公告")</f>
        <v>ST冠福:关于与同孚实业私募债项目相关债权人签署和解协议书的公告</v>
      </c>
    </row>
    <row r="49" spans="1:3">
      <c r="A49" s="3" t="s">
        <v>3</v>
      </c>
      <c r="B49" s="3" t="s">
        <v>21</v>
      </c>
      <c r="C49" s="4" t="str">
        <f>HYPERLINK("http://news.windin.com/ns/bulletin.php?code=E076B1CBBAAA&amp;id=116947728&amp;type=1","ST冠福:关于收到公司担保的同孚实业私募债项目债权人起诉公司及其他相关方的《裁决书》的公告")</f>
        <v>ST冠福:关于收到公司担保的同孚实业私募债项目债权人起诉公司及其他相关方的《裁决书》的公告</v>
      </c>
    </row>
    <row r="50" spans="1:3">
      <c r="A50" s="3" t="s">
        <v>3</v>
      </c>
      <c r="B50" s="3" t="s">
        <v>5</v>
      </c>
      <c r="C50" s="4" t="str">
        <f>HYPERLINK("http://news.windin.com/ns/bulletin.php?code=5B517AD4BAA9&amp;id=116946894&amp;type=1","中国武夷:关于子公司为公司融资提供担保的公告")</f>
        <v>中国武夷:关于子公司为公司融资提供担保的公告</v>
      </c>
    </row>
    <row r="51" spans="1:3">
      <c r="A51" s="3" t="s">
        <v>3</v>
      </c>
      <c r="B51" s="3" t="s">
        <v>22</v>
      </c>
      <c r="C51" s="4" t="str">
        <f>HYPERLINK("http://news.windin.com/ns/bulletin.php?code=9F8EFF66BAA8&amp;id=116946074&amp;type=1","东百集团:关于转让佛山睿信物流管理有限公司80%股权事项进展公告")</f>
        <v>东百集团:关于转让佛山睿信物流管理有限公司80%股权事项进展公告</v>
      </c>
    </row>
    <row r="52" spans="1:3">
      <c r="A52" s="3" t="s">
        <v>3</v>
      </c>
      <c r="B52" s="3" t="s">
        <v>23</v>
      </c>
      <c r="C52" s="4" t="str">
        <f>HYPERLINK("http://news.windin.com/ns/bulletin.php?code=A0E19853BAA8&amp;id=116946068&amp;type=1","*ST实达:股票交易异常波动公告")</f>
        <v>*ST实达:股票交易异常波动公告</v>
      </c>
    </row>
    <row r="53" spans="1:3">
      <c r="A53" s="3" t="s">
        <v>3</v>
      </c>
      <c r="B53" s="3" t="s">
        <v>23</v>
      </c>
      <c r="C53" s="4" t="str">
        <f>HYPERLINK("http://news.windin.com/ns/bulletin.php?code=A09F56ECBAA8&amp;id=116946062&amp;type=1","*ST实达:兴创电子关于股票异常波动有关事项的回复函")</f>
        <v>*ST实达:兴创电子关于股票异常波动有关事项的回复函</v>
      </c>
    </row>
    <row r="54" spans="1:3">
      <c r="A54" s="3" t="s">
        <v>3</v>
      </c>
      <c r="B54" s="3" t="s">
        <v>24</v>
      </c>
      <c r="C54" s="4" t="str">
        <f>HYPERLINK("http://news.windin.com/ns/bulletin.php?code=B0087533BAA7&amp;id=116944576&amp;type=1","永悦科技:关于参与投资股权投资基金的进展公告")</f>
        <v>永悦科技:关于参与投资股权投资基金的进展公告</v>
      </c>
    </row>
    <row r="55" spans="1:3">
      <c r="A55" s="3" t="s">
        <v>3</v>
      </c>
      <c r="B55" s="3" t="s">
        <v>16</v>
      </c>
      <c r="C55" s="4" t="str">
        <f>HYPERLINK("http://news.windin.com/ns/bulletin.php?code=92BCCFD4BAA7&amp;id=116944330&amp;type=1","阳光城:公司债券受托管理事务报告(2019年度)")</f>
        <v>阳光城:公司债券受托管理事务报告(2019年度)</v>
      </c>
    </row>
    <row r="56" spans="1:3">
      <c r="A56" s="5" t="s">
        <v>25</v>
      </c>
      <c r="B56" s="5"/>
      <c r="C56"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2020-07-02T14:44:00Z</dcterms:created>
  <dcterms:modified xsi:type="dcterms:W3CDTF">2020-07-02T06:45:17Z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