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<sst xmlns="http://schemas.openxmlformats.org/spreadsheetml/2006/main" count="100" uniqueCount="22">
  <si>
    <t>公告日期</t>
  </si>
  <si>
    <t>证券代码</t>
  </si>
  <si>
    <t>公告标题</t>
  </si>
  <si>
    <t>2020-09-16</t>
  </si>
  <si>
    <t>300605.SZ</t>
  </si>
  <si>
    <t>000536.SZ</t>
  </si>
  <si>
    <t>300299.SZ</t>
  </si>
  <si>
    <t>002517.SZ</t>
  </si>
  <si>
    <t>002512.SZ</t>
  </si>
  <si>
    <t>002174.SZ</t>
  </si>
  <si>
    <t>300712.SZ</t>
  </si>
  <si>
    <t>002300.SZ</t>
  </si>
  <si>
    <t>603555.SH</t>
  </si>
  <si>
    <t>002102.SZ</t>
  </si>
  <si>
    <t>000671.SZ</t>
  </si>
  <si>
    <t>600592.SH</t>
  </si>
  <si>
    <t>300706.SZ</t>
  </si>
  <si>
    <t>603737.SH</t>
  </si>
  <si>
    <t>600573.SH</t>
  </si>
  <si>
    <t>000592.SZ</t>
  </si>
  <si>
    <t>002868.SZ</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</si>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</sst>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12" fillId="15" borderId="0" applyNumberFormat="0" applyBorder="0" applyAlignment="0" applyProtection="0">
      <alignment vertical="center"/>
    </xf>
    <xf numFmtId="0" fontId="11" fillId="5"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2" fillId="9" borderId="0" applyNumberFormat="0" applyBorder="0" applyAlignment="0" applyProtection="0">
      <alignment vertical="center"/>
    </xf>
    <xf numFmtId="0" fontId="13" fillId="10" borderId="0" applyNumberFormat="0" applyBorder="0" applyAlignment="0" applyProtection="0">
      <alignment vertical="center"/>
    </xf>
    <xf numFmtId="43" fontId="6" fillId="0" borderId="0" applyFont="0" applyFill="0" applyBorder="0" applyAlignment="0" applyProtection="0">
      <alignment vertical="center"/>
    </xf>
    <xf numFmtId="0" fontId="15" fillId="20" borderId="0" applyNumberFormat="0" applyBorder="0" applyAlignment="0" applyProtection="0">
      <alignment vertical="center"/>
    </xf>
    <xf numFmtId="0" fontId="1" fillId="0" borderId="0" applyNumberFormat="0" applyFill="0" applyBorder="0" applyAlignment="0" applyProtection="0">
      <alignment vertical="center"/>
    </xf>
    <xf numFmtId="9"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6" fillId="3" borderId="4" applyNumberFormat="0" applyFont="0" applyAlignment="0" applyProtection="0">
      <alignment vertical="center"/>
    </xf>
    <xf numFmtId="0" fontId="15" fillId="19"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3" applyNumberFormat="0" applyFill="0" applyAlignment="0" applyProtection="0">
      <alignment vertical="center"/>
    </xf>
    <xf numFmtId="0" fontId="4" fillId="0" borderId="3" applyNumberFormat="0" applyFill="0" applyAlignment="0" applyProtection="0">
      <alignment vertical="center"/>
    </xf>
    <xf numFmtId="0" fontId="15" fillId="22" borderId="0" applyNumberFormat="0" applyBorder="0" applyAlignment="0" applyProtection="0">
      <alignment vertical="center"/>
    </xf>
    <xf numFmtId="0" fontId="9" fillId="0" borderId="6" applyNumberFormat="0" applyFill="0" applyAlignment="0" applyProtection="0">
      <alignment vertical="center"/>
    </xf>
    <xf numFmtId="0" fontId="15" fillId="21" borderId="0" applyNumberFormat="0" applyBorder="0" applyAlignment="0" applyProtection="0">
      <alignment vertical="center"/>
    </xf>
    <xf numFmtId="0" fontId="3" fillId="2" borderId="2" applyNumberFormat="0" applyAlignment="0" applyProtection="0">
      <alignment vertical="center"/>
    </xf>
    <xf numFmtId="0" fontId="19" fillId="2" borderId="7" applyNumberFormat="0" applyAlignment="0" applyProtection="0">
      <alignment vertical="center"/>
    </xf>
    <xf numFmtId="0" fontId="8" fillId="4" borderId="5" applyNumberFormat="0" applyAlignment="0" applyProtection="0">
      <alignment vertical="center"/>
    </xf>
    <xf numFmtId="0" fontId="12" fillId="14" borderId="0" applyNumberFormat="0" applyBorder="0" applyAlignment="0" applyProtection="0">
      <alignment vertical="center"/>
    </xf>
    <xf numFmtId="0" fontId="15" fillId="26"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14" fillId="13" borderId="0" applyNumberFormat="0" applyBorder="0" applyAlignment="0" applyProtection="0">
      <alignment vertical="center"/>
    </xf>
    <xf numFmtId="0" fontId="16" fillId="18" borderId="0" applyNumberFormat="0" applyBorder="0" applyAlignment="0" applyProtection="0">
      <alignment vertical="center"/>
    </xf>
    <xf numFmtId="0" fontId="12" fillId="12" borderId="0" applyNumberFormat="0" applyBorder="0" applyAlignment="0" applyProtection="0">
      <alignment vertical="center"/>
    </xf>
    <xf numFmtId="0" fontId="15" fillId="2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5" fillId="17" borderId="0" applyNumberFormat="0" applyBorder="0" applyAlignment="0" applyProtection="0">
      <alignment vertical="center"/>
    </xf>
    <xf numFmtId="0" fontId="15" fillId="23" borderId="0" applyNumberFormat="0" applyBorder="0" applyAlignment="0" applyProtection="0">
      <alignment vertical="center"/>
    </xf>
    <xf numFmtId="0" fontId="12" fillId="6" borderId="0" applyNumberFormat="0" applyBorder="0" applyAlignment="0" applyProtection="0">
      <alignment vertical="center"/>
    </xf>
    <xf numFmtId="0" fontId="15" fillId="16"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0"/>
  <sheetViews>
    <sheetView tabSelected="1" workbookViewId="0">
      <pane xSplit="2" ySplit="1" topLeftCell="C50" activePane="bottomRight" state="frozen"/>
      <selection/>
      <selection pane="topRight"/>
      <selection pane="bottomLeft"/>
      <selection pane="bottomRight" activeCell="A50" sqref="A50: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HYPERLINK("http://news.windin.com/ns/bulletin.php?code=0BECFEF3F7CF&amp;id=118825206&amp;type=1","恒锋信息:中泰证券股份有限公司关于公司2020年半年度持续督导跟踪报告")</f>
        <v>恒锋信息:中泰证券股份有限公司关于公司2020年半年度持续督导跟踪报告</v>
      </c>
    </row>
    <row r="3" spans="1:3">
      <c r="A3" s="3" t="s">
        <v>3</v>
      </c>
      <c r="B3" s="3" t="s">
        <v>5</v>
      </c>
      <c r="C3" s="4" t="str">
        <f>HYPERLINK("http://news.windin.com/ns/bulletin.php?code=F3295DE3F7AC&amp;id=118820314&amp;type=1","*ST华映:关于公司股东将被动减持部分股份的预披露公告")</f>
        <v>*ST华映:关于公司股东将被动减持部分股份的预披露公告</v>
      </c>
    </row>
    <row r="4" spans="1:3">
      <c r="A4" s="3" t="s">
        <v>3</v>
      </c>
      <c r="B4" s="3" t="s">
        <v>6</v>
      </c>
      <c r="C4" s="4" t="str">
        <f>HYPERLINK("http://news.windin.com/ns/bulletin.php?code=FE9DBFFEF751&amp;id=118816390&amp;type=1","富春股份:公司章程")</f>
        <v>富春股份:公司章程</v>
      </c>
    </row>
    <row r="5" spans="1:3">
      <c r="A5" s="3" t="s">
        <v>3</v>
      </c>
      <c r="B5" s="3" t="s">
        <v>6</v>
      </c>
      <c r="C5" s="4" t="str">
        <f>HYPERLINK("http://news.windin.com/ns/bulletin.php?code=FE9DBFFBF751&amp;id=118816388&amp;type=1","富春股份:发行股份购买资产并募集配套资金预案(摘要)")</f>
        <v>富春股份:发行股份购买资产并募集配套资金预案(摘要)</v>
      </c>
    </row>
    <row r="6" spans="1:3">
      <c r="A6" s="3" t="s">
        <v>3</v>
      </c>
      <c r="B6" s="3" t="s">
        <v>6</v>
      </c>
      <c r="C6" s="4" t="str">
        <f>HYPERLINK("http://news.windin.com/ns/bulletin.php?code=FE9DBFF7F751&amp;id=118816386&amp;type=1","富春股份:独立董事关于第四届董事会第三次会议相关事项的独立意见")</f>
        <v>富春股份:独立董事关于第四届董事会第三次会议相关事项的独立意见</v>
      </c>
    </row>
    <row r="7" spans="1:3">
      <c r="A7" s="3" t="s">
        <v>3</v>
      </c>
      <c r="B7" s="3" t="s">
        <v>6</v>
      </c>
      <c r="C7" s="4" t="str">
        <f>HYPERLINK("http://news.windin.com/ns/bulletin.php?code=FEFA015AF751&amp;id=118816384&amp;type=1","富春股份:关于本次重组不构成重组上市的说明")</f>
        <v>富春股份:关于本次重组不构成重组上市的说明</v>
      </c>
    </row>
    <row r="8" spans="1:3">
      <c r="A8" s="3" t="s">
        <v>3</v>
      </c>
      <c r="B8" s="3" t="s">
        <v>6</v>
      </c>
      <c r="C8" s="4" t="str">
        <f>HYPERLINK("http://news.windin.com/ns/bulletin.php?code=FEF79128F751&amp;id=118816382&amp;type=1","富春股份:关于本次购买资产并募集配套资金事项停牌前一交易日前十大股东的持股信息")</f>
        <v>富春股份:关于本次购买资产并募集配套资金事项停牌前一交易日前十大股东的持股信息</v>
      </c>
    </row>
    <row r="9" spans="1:3">
      <c r="A9" s="3" t="s">
        <v>3</v>
      </c>
      <c r="B9" s="3" t="s">
        <v>6</v>
      </c>
      <c r="C9" s="4" t="str">
        <f>HYPERLINK("http://news.windin.com/ns/bulletin.php?code=FF55E543F751&amp;id=118816372&amp;type=1","富春股份:关于召开2020年第三次临时股东大会的通知")</f>
        <v>富春股份:关于召开2020年第三次临时股东大会的通知</v>
      </c>
    </row>
    <row r="10" spans="1:3">
      <c r="A10" s="3" t="s">
        <v>3</v>
      </c>
      <c r="B10" s="3" t="s">
        <v>6</v>
      </c>
      <c r="C10" s="4" t="str">
        <f>HYPERLINK("http://news.windin.com/ns/bulletin.php?code=001BA6F7F752&amp;id=118816368&amp;type=1","富春股份:董事会关于本次重组履行法定程序的完备性,合规性及提交法律文件的有效性的说明")</f>
        <v>富春股份:董事会关于本次重组履行法定程序的完备性,合规性及提交法律文件的有效性的说明</v>
      </c>
    </row>
    <row r="11" spans="1:3">
      <c r="A11" s="3" t="s">
        <v>3</v>
      </c>
      <c r="B11" s="3" t="s">
        <v>6</v>
      </c>
      <c r="C11" s="4" t="str">
        <f>HYPERLINK("http://news.windin.com/ns/bulletin.php?code=FF55E540F751&amp;id=118816366&amp;type=1","富春股份:独立董事关于第四届董事会第三次会议相关事项的事先认可意见")</f>
        <v>富春股份:独立董事关于第四届董事会第三次会议相关事项的事先认可意见</v>
      </c>
    </row>
    <row r="12" spans="1:3">
      <c r="A12" s="3" t="s">
        <v>3</v>
      </c>
      <c r="B12" s="3" t="s">
        <v>6</v>
      </c>
      <c r="C12" s="4" t="str">
        <f>HYPERLINK("http://news.windin.com/ns/bulletin.php?code=FEA14E57F751&amp;id=118816364&amp;type=1","富春股份:第四届监事会第三次会议决议公告")</f>
        <v>富春股份:第四届监事会第三次会议决议公告</v>
      </c>
    </row>
    <row r="13" spans="1:3">
      <c r="A13" s="3" t="s">
        <v>3</v>
      </c>
      <c r="B13" s="3" t="s">
        <v>6</v>
      </c>
      <c r="C13" s="4" t="str">
        <f>HYPERLINK("http://news.windin.com/ns/bulletin.php?code=FEFA014DF751&amp;id=118816352&amp;type=1","富春股份:关于重大资产重组的一般风险提示暨股票复牌公告")</f>
        <v>富春股份:关于重大资产重组的一般风险提示暨股票复牌公告</v>
      </c>
    </row>
    <row r="14" spans="1:3">
      <c r="A14" s="3" t="s">
        <v>3</v>
      </c>
      <c r="B14" s="3" t="s">
        <v>6</v>
      </c>
      <c r="C14" s="4" t="str">
        <f>HYPERLINK("http://news.windin.com/ns/bulletin.php?code=FF55E53CF751&amp;id=118816348&amp;type=1","富春股份:关于本次重组相关主体不存在依据《关于加强与上市公司重大资产重组相关股票异常交易监管的暂行规定》第十三条不得参与任何上市公司重大资产重组情形的说明")</f>
        <v>富春股份:关于本次重组相关主体不存在依据《关于加强与上市公司重大资产重组相关股票异常交易监管的暂行规定》第十三条不得参与任何上市公司重大资产重组情形的说明</v>
      </c>
    </row>
    <row r="15" spans="1:3">
      <c r="A15" s="3" t="s">
        <v>3</v>
      </c>
      <c r="B15" s="3" t="s">
        <v>6</v>
      </c>
      <c r="C15" s="4" t="str">
        <f>HYPERLINK("http://news.windin.com/ns/bulletin.php?code=FEA14E49F751&amp;id=118816346&amp;type=1","富春股份:董事会关于本次重组信息公布前股票价格波动未达到《关于规范上市公司信息披露及相关各方行为的通知》第五条相关标准的说明")</f>
        <v>富春股份:董事会关于本次重组信息公布前股票价格波动未达到《关于规范上市公司信息披露及相关各方行为的通知》第五条相关标准的说明</v>
      </c>
    </row>
    <row r="16" spans="1:3">
      <c r="A16" s="3" t="s">
        <v>3</v>
      </c>
      <c r="B16" s="3" t="s">
        <v>6</v>
      </c>
      <c r="C16" s="4" t="str">
        <f>HYPERLINK("http://news.windin.com/ns/bulletin.php?code=FE9DBFEBF751&amp;id=118816344&amp;type=1","富春股份:发行股份购买资产并募集配套资金预案")</f>
        <v>富春股份:发行股份购买资产并募集配套资金预案</v>
      </c>
    </row>
    <row r="17" spans="1:3">
      <c r="A17" s="3" t="s">
        <v>3</v>
      </c>
      <c r="B17" s="3" t="s">
        <v>6</v>
      </c>
      <c r="C17" s="4" t="str">
        <f>HYPERLINK("http://news.windin.com/ns/bulletin.php?code=FEF7911DF751&amp;id=118816336&amp;type=1","富春股份:董事会关于本次重组符合《关于规范上市公司重大资产重组若干问题的规定》第四条规定的说明")</f>
        <v>富春股份:董事会关于本次重组符合《关于规范上市公司重大资产重组若干问题的规定》第四条规定的说明</v>
      </c>
    </row>
    <row r="18" spans="1:3">
      <c r="A18" s="3" t="s">
        <v>3</v>
      </c>
      <c r="B18" s="3" t="s">
        <v>6</v>
      </c>
      <c r="C18" s="4" t="str">
        <f>HYPERLINK("http://news.windin.com/ns/bulletin.php?code=FEFA0147F751&amp;id=118816332&amp;type=1","富春股份:第四届董事会第三次会议决议公告")</f>
        <v>富春股份:第四届董事会第三次会议决议公告</v>
      </c>
    </row>
    <row r="19" spans="1:3">
      <c r="A19" s="3" t="s">
        <v>3</v>
      </c>
      <c r="B19" s="3" t="s">
        <v>5</v>
      </c>
      <c r="C19" s="4" t="str">
        <f>HYPERLINK("http://news.windin.com/ns/bulletin.php?code=B19FBA4CF751&amp;id=118816316&amp;type=1","*ST华映:关于公司股东所持部分股份将被强制执行的提示性公告")</f>
        <v>*ST华映:关于公司股东所持部分股份将被强制执行的提示性公告</v>
      </c>
    </row>
    <row r="20" spans="1:3">
      <c r="A20" s="3" t="s">
        <v>3</v>
      </c>
      <c r="B20" s="3" t="s">
        <v>7</v>
      </c>
      <c r="C20" s="4" t="str">
        <f>HYPERLINK("http://news.windin.com/ns/bulletin.php?code=5C63F954F747&amp;id=118815140&amp;type=1","恺英网络:关于转让浙江九翎股权的公告")</f>
        <v>恺英网络:关于转让浙江九翎股权的公告</v>
      </c>
    </row>
    <row r="21" spans="1:3">
      <c r="A21" s="3" t="s">
        <v>3</v>
      </c>
      <c r="B21" s="3" t="s">
        <v>7</v>
      </c>
      <c r="C21" s="4" t="str">
        <f>HYPERLINK("http://news.windin.com/ns/bulletin.php?code=611238A6F747&amp;id=118815138&amp;type=1","恺英网络:第四届监事会第十九次会议决议公告")</f>
        <v>恺英网络:第四届监事会第十九次会议决议公告</v>
      </c>
    </row>
    <row r="22" spans="1:3">
      <c r="A22" s="3" t="s">
        <v>3</v>
      </c>
      <c r="B22" s="3" t="s">
        <v>7</v>
      </c>
      <c r="C22" s="4" t="str">
        <f>HYPERLINK("http://news.windin.com/ns/bulletin.php?code=5C63F94DF747&amp;id=118815134&amp;type=1","恺英网络:关于浙江九翎业绩补偿纠纷案调解方案及变更浙江九翎原股东相关承诺的公告")</f>
        <v>恺英网络:关于浙江九翎业绩补偿纠纷案调解方案及变更浙江九翎原股东相关承诺的公告</v>
      </c>
    </row>
    <row r="23" spans="1:3">
      <c r="A23" s="3" t="s">
        <v>3</v>
      </c>
      <c r="B23" s="3" t="s">
        <v>7</v>
      </c>
      <c r="C23" s="4" t="str">
        <f>HYPERLINK("http://news.windin.com/ns/bulletin.php?code=5A9F9E22F747&amp;id=118815132&amp;type=1","恺英网络:独立董事关于第四届董事会第二十六次会议相关事项的独立意见")</f>
        <v>恺英网络:独立董事关于第四届董事会第二十六次会议相关事项的独立意见</v>
      </c>
    </row>
    <row r="24" spans="1:3">
      <c r="A24" s="3" t="s">
        <v>3</v>
      </c>
      <c r="B24" s="3" t="s">
        <v>7</v>
      </c>
      <c r="C24" s="4" t="str">
        <f>HYPERLINK("http://news.windin.com/ns/bulletin.php?code=59D214F2F747&amp;id=118815130&amp;type=1","恺英网络:第四届董事会第二十六次会议决议公告")</f>
        <v>恺英网络:第四届董事会第二十六次会议决议公告</v>
      </c>
    </row>
    <row r="25" spans="1:3">
      <c r="A25" s="3" t="s">
        <v>3</v>
      </c>
      <c r="B25" s="3" t="s">
        <v>7</v>
      </c>
      <c r="C25" s="4" t="str">
        <f>HYPERLINK("http://news.windin.com/ns/bulletin.php?code=59F16080F747&amp;id=118815128&amp;type=1","恺英网络:关于召开2020年第四次临时股东大会的通知")</f>
        <v>恺英网络:关于召开2020年第四次临时股东大会的通知</v>
      </c>
    </row>
    <row r="26" spans="1:3">
      <c r="A26" s="3" t="s">
        <v>3</v>
      </c>
      <c r="B26" s="3" t="s">
        <v>8</v>
      </c>
      <c r="C26" s="4" t="str">
        <f>HYPERLINK("http://news.windin.com/ns/bulletin.php?code=5A9F9E18F747&amp;id=118815126&amp;type=1","达华智能:简式权益变动报告书")</f>
        <v>达华智能:简式权益变动报告书</v>
      </c>
    </row>
    <row r="27" spans="1:3">
      <c r="A27" s="3" t="s">
        <v>3</v>
      </c>
      <c r="B27" s="3" t="s">
        <v>8</v>
      </c>
      <c r="C27" s="4" t="str">
        <f>HYPERLINK("http://news.windin.com/ns/bulletin.php?code=5E39D70CF747&amp;id=118815116&amp;type=1","达华智能:简式权益变动报告书")</f>
        <v>达华智能:简式权益变动报告书</v>
      </c>
    </row>
    <row r="28" spans="1:3">
      <c r="A28" s="3" t="s">
        <v>3</v>
      </c>
      <c r="B28" s="3" t="s">
        <v>8</v>
      </c>
      <c r="C28" s="4" t="str">
        <f>HYPERLINK("http://news.windin.com/ns/bulletin.php?code=59F16072F747&amp;id=118815110&amp;type=1","达华智能:关于持股5%以上股东签署《股份转让协议书》暨权益变动的提示性公告")</f>
        <v>达华智能:关于持股5%以上股东签署《股份转让协议书》暨权益变动的提示性公告</v>
      </c>
    </row>
    <row r="29" spans="1:3">
      <c r="A29" s="3" t="s">
        <v>3</v>
      </c>
      <c r="B29" s="3" t="s">
        <v>9</v>
      </c>
      <c r="C29" s="4" t="str">
        <f>HYPERLINK("http://news.windin.com/ns/bulletin.php?code=682A4F84F73D&amp;id=118813240&amp;type=1","游族网络:可转换公司债券2020年付息公告")</f>
        <v>游族网络:可转换公司债券2020年付息公告</v>
      </c>
    </row>
    <row r="30" spans="1:3">
      <c r="A30" s="3" t="s">
        <v>3</v>
      </c>
      <c r="B30" s="3" t="s">
        <v>10</v>
      </c>
      <c r="C30" s="4" t="str">
        <f>HYPERLINK("http://news.windin.com/ns/bulletin.php?code=3A10F3CFF736&amp;id=118810880&amp;type=1","永福股份:2020年第三次临时股东大会决议")</f>
        <v>永福股份:2020年第三次临时股东大会决议</v>
      </c>
    </row>
    <row r="31" spans="1:3">
      <c r="A31" s="3" t="s">
        <v>3</v>
      </c>
      <c r="B31" s="3" t="s">
        <v>10</v>
      </c>
      <c r="C31" s="4" t="str">
        <f>HYPERLINK("http://news.windin.com/ns/bulletin.php?code=366C5F5BF736&amp;id=118810878&amp;type=1","永福股份:2020年第三次临时股东大会的法律意见书")</f>
        <v>永福股份:2020年第三次临时股东大会的法律意见书</v>
      </c>
    </row>
    <row r="32" spans="1:3">
      <c r="A32" s="3" t="s">
        <v>3</v>
      </c>
      <c r="B32" s="3" t="s">
        <v>11</v>
      </c>
      <c r="C32" s="4" t="str">
        <f>HYPERLINK("http://news.windin.com/ns/bulletin.php?code=E0656835F735&amp;id=118810804&amp;type=1","太阳电缆:2020年第一次临时股东大会决议公告")</f>
        <v>太阳电缆:2020年第一次临时股东大会决议公告</v>
      </c>
    </row>
    <row r="33" spans="1:3">
      <c r="A33" s="3" t="s">
        <v>3</v>
      </c>
      <c r="B33" s="3" t="s">
        <v>11</v>
      </c>
      <c r="C33" s="4" t="str">
        <f>HYPERLINK("http://news.windin.com/ns/bulletin.php?code=D9B202B8F735&amp;id=118810800&amp;type=1","太阳电缆:2020年第一次临时股东大会的法律意见书")</f>
        <v>太阳电缆:2020年第一次临时股东大会的法律意见书</v>
      </c>
    </row>
    <row r="34" spans="1:3">
      <c r="A34" s="3" t="s">
        <v>3</v>
      </c>
      <c r="B34" s="3" t="s">
        <v>12</v>
      </c>
      <c r="C34" s="4" t="str">
        <f>HYPERLINK("http://news.windin.com/ns/bulletin.php?code=5E8AF531F734&amp;id=118810334&amp;type=1","*ST贵人:2020年第一次临时股东大会决议公告")</f>
        <v>*ST贵人:2020年第一次临时股东大会决议公告</v>
      </c>
    </row>
    <row r="35" spans="1:3">
      <c r="A35" s="3" t="s">
        <v>3</v>
      </c>
      <c r="B35" s="3" t="s">
        <v>12</v>
      </c>
      <c r="C35" s="4" t="str">
        <f>HYPERLINK("http://news.windin.com/ns/bulletin.php?code=5E872690F734&amp;id=118810336&amp;type=1","*ST贵人:2020年第一次临时股东大会的法律意见书")</f>
        <v>*ST贵人:2020年第一次临时股东大会的法律意见书</v>
      </c>
    </row>
    <row r="36" spans="1:3">
      <c r="A36" s="3" t="s">
        <v>3</v>
      </c>
      <c r="B36" s="3" t="s">
        <v>13</v>
      </c>
      <c r="C36" s="4" t="str">
        <f>HYPERLINK("http://news.windin.com/ns/bulletin.php?code=858D034CF732&amp;id=118809832&amp;type=1","ST冠福:关于争取撤销其他风险警示所采取的措施及有关工作进展情况的公告")</f>
        <v>ST冠福:关于争取撤销其他风险警示所采取的措施及有关工作进展情况的公告</v>
      </c>
    </row>
    <row r="37" spans="1:3">
      <c r="A37" s="3" t="s">
        <v>3</v>
      </c>
      <c r="B37" s="3" t="s">
        <v>13</v>
      </c>
      <c r="C37" s="4" t="str">
        <f>HYPERLINK("http://news.windin.com/ns/bulletin.php?code=858D0346F732&amp;id=118809818&amp;type=1","ST冠福:关于与同孚实业私募债项目相关债权人签署和解协议书的公告")</f>
        <v>ST冠福:关于与同孚实业私募债项目相关债权人签署和解协议书的公告</v>
      </c>
    </row>
    <row r="38" spans="1:3">
      <c r="A38" s="3" t="s">
        <v>3</v>
      </c>
      <c r="B38" s="3" t="s">
        <v>14</v>
      </c>
      <c r="C38" s="4" t="str">
        <f>HYPERLINK("http://news.windin.com/ns/bulletin.php?code=22985514F732&amp;id=118809750&amp;type=1","阳光城:关于为子公司太仓彤光房地产提供担保的公告")</f>
        <v>阳光城:关于为子公司太仓彤光房地产提供担保的公告</v>
      </c>
    </row>
    <row r="39" spans="1:3">
      <c r="A39" s="3" t="s">
        <v>3</v>
      </c>
      <c r="B39" s="3" t="s">
        <v>14</v>
      </c>
      <c r="C39" s="4" t="str">
        <f>HYPERLINK("http://news.windin.com/ns/bulletin.php?code=1C506AC9F732&amp;id=118809746&amp;type=1","阳光城:关于为子公司沈阳彤鑫园房地产提供担保的公告")</f>
        <v>阳光城:关于为子公司沈阳彤鑫园房地产提供担保的公告</v>
      </c>
    </row>
    <row r="40" spans="1:3">
      <c r="A40" s="3" t="s">
        <v>3</v>
      </c>
      <c r="B40" s="3" t="s">
        <v>14</v>
      </c>
      <c r="C40" s="4" t="str">
        <f>HYPERLINK("http://news.windin.com/ns/bulletin.php?code=2248ADD5F732&amp;id=118809742&amp;type=1","阳光城:关于为子公司沈阳光兴恒荣房地产提供担保的公告")</f>
        <v>阳光城:关于为子公司沈阳光兴恒荣房地产提供担保的公告</v>
      </c>
    </row>
    <row r="41" spans="1:3">
      <c r="A41" s="3" t="s">
        <v>3</v>
      </c>
      <c r="B41" s="3" t="s">
        <v>15</v>
      </c>
      <c r="C41" s="4" t="str">
        <f>HYPERLINK("http://news.windin.com/ns/bulletin.php?code=26A030BEF731&amp;id=118809374&amp;type=1","龙溪股份:关于重大资产重组进展公告")</f>
        <v>龙溪股份:关于重大资产重组进展公告</v>
      </c>
    </row>
    <row r="42" spans="1:3">
      <c r="A42" s="3" t="s">
        <v>3</v>
      </c>
      <c r="B42" s="3" t="s">
        <v>16</v>
      </c>
      <c r="C42" s="4" t="str">
        <f>HYPERLINK("http://news.windin.com/ns/bulletin.php?code=2091498AF731&amp;id=118809358&amp;type=1","阿石创:兴业证券股份有限公司关于公司2020年半年度持续督导跟踪报告")</f>
        <v>阿石创:兴业证券股份有限公司关于公司2020年半年度持续督导跟踪报告</v>
      </c>
    </row>
    <row r="43" spans="1:3">
      <c r="A43" s="3" t="s">
        <v>3</v>
      </c>
      <c r="B43" s="3" t="s">
        <v>17</v>
      </c>
      <c r="C43" s="4" t="str">
        <f>HYPERLINK("http://news.windin.com/ns/bulletin.php?code=6F4DE1BBF72F&amp;id=118808864&amp;type=1","三棵树:2020年第三次临时股东大会的法律意见书")</f>
        <v>三棵树:2020年第三次临时股东大会的法律意见书</v>
      </c>
    </row>
    <row r="44" spans="1:3">
      <c r="A44" s="3" t="s">
        <v>3</v>
      </c>
      <c r="B44" s="3" t="s">
        <v>17</v>
      </c>
      <c r="C44" s="4" t="str">
        <f>HYPERLINK("http://news.windin.com/ns/bulletin.php?code=6737A42EF72F&amp;id=118808862&amp;type=1","三棵树:2020年第三次临时股东大会决议公告")</f>
        <v>三棵树:2020年第三次临时股东大会决议公告</v>
      </c>
    </row>
    <row r="45" spans="1:3">
      <c r="A45" s="3" t="s">
        <v>3</v>
      </c>
      <c r="B45" s="3" t="s">
        <v>18</v>
      </c>
      <c r="C45" s="4" t="str">
        <f>HYPERLINK("http://news.windin.com/ns/bulletin.php?code=B5D12F50F72E&amp;id=118808594&amp;type=1","惠泉啤酒:关于收到政府补助的公告")</f>
        <v>惠泉啤酒:关于收到政府补助的公告</v>
      </c>
    </row>
    <row r="46" spans="1:3">
      <c r="A46" s="3" t="s">
        <v>3</v>
      </c>
      <c r="B46" s="3" t="s">
        <v>19</v>
      </c>
      <c r="C46" s="4" t="str">
        <f>HYPERLINK("http://news.windin.com/ns/bulletin.php?code=9B590312F72D&amp;id=118808364&amp;type=1","平潭发展:2020年第二次临时股东大会的法律意见书")</f>
        <v>平潭发展:2020年第二次临时股东大会的法律意见书</v>
      </c>
    </row>
    <row r="47" spans="1:3">
      <c r="A47" s="3" t="s">
        <v>3</v>
      </c>
      <c r="B47" s="3" t="s">
        <v>19</v>
      </c>
      <c r="C47" s="4" t="str">
        <f>HYPERLINK("http://news.windin.com/ns/bulletin.php?code=9AAB7BDBF72D&amp;id=118808362&amp;type=1","平潭发展:2020年第二次临时股东大会决议公告")</f>
        <v>平潭发展:2020年第二次临时股东大会决议公告</v>
      </c>
    </row>
    <row r="48" spans="1:3">
      <c r="A48" s="3" t="s">
        <v>3</v>
      </c>
      <c r="B48" s="3" t="s">
        <v>20</v>
      </c>
      <c r="C48" s="4" t="str">
        <f>HYPERLINK("http://news.windin.com/ns/bulletin.php?code=C38D7443F728&amp;id=118806760&amp;type=1","绿康生化:关于持股5%以上股东减持公司股份比例达到1%暨减持计划数量过半的公告")</f>
        <v>绿康生化:关于持股5%以上股东减持公司股份比例达到1%暨减持计划数量过半的公告</v>
      </c>
    </row>
    <row r="49" spans="1:3">
      <c r="A49" s="3" t="s">
        <v>3</v>
      </c>
      <c r="B49" s="3" t="s">
        <v>14</v>
      </c>
      <c r="C49" s="4" t="str">
        <f>HYPERLINK("http://news.windin.com/ns/bulletin.php?code=C290AEC0F728&amp;id=118806754&amp;type=1","阳光城:关于“18阳城01”票面利率调整及投资者回售实施办法第三次提示性公告")</f>
        <v>阳光城:关于“18阳城01”票面利率调整及投资者回售实施办法第三次提示性公告</v>
      </c>
    </row>
    <row r="50" spans="1:3">
      <c r="A50" s="5" t="s">
        <v>21</v>
      </c>
      <c r="B50" s="5"/>
      <c r="C5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2020-09-16T14:06:00Z</dcterms:created>
  <dcterms:modified xsi:type="dcterms:W3CDTF">2020-09-16T06:07:31Z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